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explanation" sheetId="1" r:id="rId1"/>
    <sheet name="g13_horizont" sheetId="2" r:id="rId2"/>
    <sheet name="g13_optim" sheetId="3" r:id="rId3"/>
    <sheet name="g13_vertical" sheetId="4" r:id="rId4"/>
    <sheet name="optimum angle" sheetId="5" r:id="rId5"/>
    <sheet name="opt_horiz" sheetId="6" r:id="rId6"/>
    <sheet name="opt_vert" sheetId="7" r:id="rId7"/>
  </sheets>
  <definedNames/>
  <calcPr fullCalcOnLoad="1"/>
</workbook>
</file>

<file path=xl/sharedStrings.xml><?xml version="1.0" encoding="utf-8"?>
<sst xmlns="http://schemas.openxmlformats.org/spreadsheetml/2006/main" count="313" uniqueCount="107">
  <si>
    <t>Solar Radiation and Photovoltaic Electricity Potential in the European Union Member States and Candidate Countries</t>
  </si>
  <si>
    <t>min</t>
  </si>
  <si>
    <t>absolute country minimum (all data grid cells included)</t>
  </si>
  <si>
    <t>min_urb5</t>
  </si>
  <si>
    <t>5% occurrence (only built-up residential areas)</t>
  </si>
  <si>
    <t>countr_avg</t>
  </si>
  <si>
    <t>country average (all data grid cells included)</t>
  </si>
  <si>
    <t>max_urb95</t>
  </si>
  <si>
    <t>95% occurrence (only built-up residential areas)</t>
  </si>
  <si>
    <t>max</t>
  </si>
  <si>
    <t>absolute country maximum (all data grid cells included)</t>
  </si>
  <si>
    <t>AT</t>
  </si>
  <si>
    <t>Austria</t>
  </si>
  <si>
    <t>red marked are Candidate Countries to the EU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</si>
  <si>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</si>
  <si>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</si>
  <si>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</si>
  <si>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</si>
  <si>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</si>
  <si>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</si>
  <si>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</si>
  <si>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</si>
  <si>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Before using this information, read the legal notice:</t>
  </si>
  <si>
    <t>DE</t>
  </si>
  <si>
    <t>Germany</t>
  </si>
  <si>
    <t xml:space="preserve">http://europa.eu/geninfo/legal_notices_en.htm </t>
  </si>
  <si>
    <t>DK</t>
  </si>
  <si>
    <t>Danemark</t>
  </si>
  <si>
    <t>EE</t>
  </si>
  <si>
    <t>Estonia</t>
  </si>
  <si>
    <t>ES</t>
  </si>
  <si>
    <t>Spain</t>
  </si>
  <si>
    <t>Important notice</t>
  </si>
  <si>
    <t>FI</t>
  </si>
  <si>
    <t>Finland</t>
  </si>
  <si>
    <t xml:space="preserve">Before using this information be aware that the estimates have inherent uncertainty </t>
  </si>
  <si>
    <t>FR</t>
  </si>
  <si>
    <t>France</t>
  </si>
  <si>
    <t xml:space="preserve">(given by many factors), and it is in the range of ± few percent depending on the country. </t>
  </si>
  <si>
    <t>GR</t>
  </si>
  <si>
    <t>Greece</t>
  </si>
  <si>
    <t>HR</t>
  </si>
  <si>
    <t>Croatia</t>
  </si>
  <si>
    <t xml:space="preserve">Read more in: </t>
  </si>
  <si>
    <t>HU</t>
  </si>
  <si>
    <t>Hungary</t>
  </si>
  <si>
    <t xml:space="preserve">Šúri M., Huld T., Cebecauer T., Dunlop E.D., 2008. Geographic Aspects of Photovoltaics </t>
  </si>
  <si>
    <t>IE</t>
  </si>
  <si>
    <t>Ireland</t>
  </si>
  <si>
    <t xml:space="preserve">in Europe: Contribution of the PVGIS Web Site. IEEE Journal of Selected Topics in Applied </t>
  </si>
  <si>
    <t>IT</t>
  </si>
  <si>
    <t>Italy</t>
  </si>
  <si>
    <t>Earth Observations and Remote Sensing, 1</t>
  </si>
  <si>
    <t>LT</t>
  </si>
  <si>
    <t>Lithuania</t>
  </si>
  <si>
    <t>http://dx.doi.org/10.1109/JSTARS.2008.2001431</t>
  </si>
  <si>
    <t>LU</t>
  </si>
  <si>
    <t>Luxembourg</t>
  </si>
  <si>
    <t>LV</t>
  </si>
  <si>
    <t>Latvia</t>
  </si>
  <si>
    <t>MK</t>
  </si>
  <si>
    <t>Former Yugoslav Republic of Macedonia</t>
  </si>
  <si>
    <r>
      <t xml:space="preserve">The background database represents period </t>
    </r>
    <r>
      <rPr>
        <b/>
        <sz val="10"/>
        <rFont val="Arial"/>
        <family val="2"/>
      </rPr>
      <t xml:space="preserve">1981-1990, </t>
    </r>
    <r>
      <rPr>
        <sz val="10"/>
        <rFont val="Arial"/>
        <family val="2"/>
      </rPr>
      <t xml:space="preserve">and has been computed by interpolation </t>
    </r>
  </si>
  <si>
    <t>MT</t>
  </si>
  <si>
    <t>Malta</t>
  </si>
  <si>
    <t>and modeling of 580 meteorological measurement over Europe</t>
  </si>
  <si>
    <t>NL</t>
  </si>
  <si>
    <t>Netherlands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</si>
  <si>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</si>
  <si>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</si>
  <si>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</si>
  <si>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</si>
  <si>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</si>
  <si>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</si>
  <si>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</si>
  <si>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</si>
  <si>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</si>
  <si>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</si>
  <si>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</si>
  <si>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</si>
  <si>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TR</t>
  </si>
  <si>
    <t>Turkey</t>
  </si>
  <si>
    <t>UK</t>
  </si>
  <si>
    <t>United Kingdom</t>
  </si>
  <si>
    <t>When using this statictics, please always acknowledge:</t>
  </si>
  <si>
    <t>PVGIS © European Communities, 2001-2008</t>
  </si>
  <si>
    <t>In case that you include any of these data in your publications, please cite this reference:</t>
  </si>
  <si>
    <t>Šúri M., Huld T.A., Dunlop E.D. Ossenbrink H.A., 2007. Potential of solar electricity generation in the European Union member states and candidate countries. Solar Energy, 81, 1295–1305.</t>
  </si>
  <si>
    <t>http://dx.doi.org/10.1016/j.solener.2006.12.007</t>
  </si>
  <si>
    <t>The other related publications can be consulted at:</t>
  </si>
  <si>
    <t xml:space="preserve">http://re.jrc.ec.europa.eu/pvgis/doc/doc.htm </t>
  </si>
  <si>
    <t xml:space="preserve">Contacts: marcel.suri@jrc.it, thomas.huld@jrc.it  </t>
  </si>
  <si>
    <t>Global yearly irradiation (kWh/m2)</t>
  </si>
  <si>
    <t>Solar electricity generated from 1kWp (kWh/kWp)*</t>
  </si>
  <si>
    <t>* performance ratio of the PV system = 0.75</t>
  </si>
  <si>
    <t>Horizontal  mounting</t>
  </si>
  <si>
    <t>max-min_urb5</t>
  </si>
  <si>
    <t>Optimum angle mounting</t>
  </si>
  <si>
    <t>Vertical mounting</t>
  </si>
  <si>
    <t>All year optimum angle (degrees)</t>
  </si>
  <si>
    <t>Difference in yearly irradiation (kWh/m2): OPT-HORIZ</t>
  </si>
  <si>
    <t>Solar electricity generated from 1kWp (kWh/kWp)</t>
  </si>
  <si>
    <t>Difference in yearly irradiation (%): (OPT-HORIZ)/HORIZ</t>
  </si>
  <si>
    <t>Difference between "optimum angle" and "horizontal" mounting</t>
  </si>
  <si>
    <t>Difference in yearly irradiation (kWh/m2): OPT-VERT</t>
  </si>
  <si>
    <t>Difference in yearly irradiation (%): (VERT-OPT)/OPT</t>
  </si>
  <si>
    <t>Difference between "optimum angle" and "vertical" mounting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</si>
</sst>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19" applyNumberFormat="1" applyFont="1" applyFill="1" applyBorder="1" applyAlignment="1" applyProtection="1">
      <alignment/>
      <protection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1" fontId="7" fillId="4" borderId="0" xfId="0" applyNumberFormat="1" applyFont="1" applyFill="1" applyAlignment="1">
      <alignment horizontal="left"/>
    </xf>
    <xf numFmtId="1" fontId="0" fillId="4" borderId="0" xfId="0" applyNumberFormat="1" applyFill="1" applyAlignment="1">
      <alignment horizontal="right"/>
    </xf>
    <xf numFmtId="1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0" fillId="5" borderId="0" xfId="0" applyNumberFormat="1" applyFill="1" applyAlignment="1">
      <alignment horizontal="right"/>
    </xf>
    <xf numFmtId="1" fontId="3" fillId="5" borderId="0" xfId="0" applyNumberFormat="1" applyFont="1" applyFill="1" applyAlignment="1">
      <alignment horizontal="right"/>
    </xf>
    <xf numFmtId="1" fontId="3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1" fontId="3" fillId="3" borderId="0" xfId="0" applyNumberFormat="1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1</xdr:row>
      <xdr:rowOff>66675</xdr:rowOff>
    </xdr:from>
    <xdr:to>
      <xdr:col>18</xdr:col>
      <xdr:colOff>142875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228600"/>
          <a:ext cx="11144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/geninfo/legal_notices_en.htm" TargetMode="External" /><Relationship Id="rId2" Type="http://schemas.openxmlformats.org/officeDocument/2006/relationships/hyperlink" Target="http://dx.doi.org/10.1109/JSTARS.2008.2001431" TargetMode="External" /><Relationship Id="rId3" Type="http://schemas.openxmlformats.org/officeDocument/2006/relationships/hyperlink" Target="http://dx.doi.org/10.1016/j.solener.2006.12.007" TargetMode="External" /><Relationship Id="rId4" Type="http://schemas.openxmlformats.org/officeDocument/2006/relationships/hyperlink" Target="http://re.jrc.ec.europa.eu/pvgis/doc/doc.htm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5.57421875" style="1" customWidth="1"/>
    <col min="4" max="4" width="37.140625" style="2" customWidth="1"/>
    <col min="5" max="6" width="9.140625" style="2" customWidth="1"/>
    <col min="7" max="16384" width="9.140625" style="1" customWidth="1"/>
  </cols>
  <sheetData>
    <row r="2" ht="18">
      <c r="B2" s="3" t="s">
        <v>0</v>
      </c>
    </row>
    <row r="4" spans="2:6" ht="12.75">
      <c r="B4" s="4" t="s">
        <v>1</v>
      </c>
      <c r="C4" s="4"/>
      <c r="D4" s="5" t="s">
        <v>2</v>
      </c>
      <c r="E4" s="5"/>
      <c r="F4" s="5"/>
    </row>
    <row r="5" spans="2:4" ht="12.75">
      <c r="B5" s="6" t="s">
        <v>3</v>
      </c>
      <c r="D5" s="2" t="s">
        <v>4</v>
      </c>
    </row>
    <row r="6" spans="2:4" ht="12.75">
      <c r="B6" s="6" t="s">
        <v>5</v>
      </c>
      <c r="D6" s="5" t="s">
        <v>6</v>
      </c>
    </row>
    <row r="7" spans="2:4" ht="12.75">
      <c r="B7" s="6" t="s">
        <v>7</v>
      </c>
      <c r="D7" s="2" t="s">
        <v>8</v>
      </c>
    </row>
    <row r="8" spans="2:4" ht="12.75">
      <c r="B8" s="6" t="s">
        <v>9</v>
      </c>
      <c r="D8" s="5" t="s">
        <v>10</v>
      </c>
    </row>
    <row r="10" spans="2:9" ht="12.75">
      <c r="B10" s="7">
        <v>1</v>
      </c>
      <c r="C10" s="8" t="s">
        <v>11</v>
      </c>
      <c r="D10" s="1" t="s">
        <v>12</v>
      </c>
      <c r="I10" s="9" t="s">
        <v>13</v>
      </c>
    </row>
    <row r="11" spans="2:4" ht="12.75">
      <c r="B11" s="7">
        <f>+B10+1</f>
        <v>2</v>
      </c>
      <c r="C11" s="8" t="s">
        <v>14</v>
      </c>
      <c r="D11" s="1" t="s">
        <v>15</v>
      </c>
    </row>
    <row r="12" spans="2:4" ht="12.75">
      <c r="B12" s="7">
        <f aca="true" t="shared" si="0" ref="B12:B39">+B11+1</f>
        <v>3</v>
      </c>
      <c r="C12" s="8" t="s">
        <v>16</v>
      </c>
      <c r="D12" s="1" t="s">
        <v>17</v>
      </c>
    </row>
    <row r="13" spans="2:4" ht="12.75">
      <c r="B13" s="7">
        <f t="shared" si="0"/>
        <v>4</v>
      </c>
      <c r="C13" s="8" t="s">
        <v>18</v>
      </c>
      <c r="D13" s="1" t="s">
        <v>19</v>
      </c>
    </row>
    <row r="14" spans="2:9" ht="12.75">
      <c r="B14" s="7">
        <f t="shared" si="0"/>
        <v>5</v>
      </c>
      <c r="C14" s="8" t="s">
        <v>20</v>
      </c>
      <c r="D14" s="1" t="s">
        <v>21</v>
      </c>
      <c r="I14" s="10" t="s">
        <v>22</v>
      </c>
    </row>
    <row r="15" spans="2:9" ht="12.75">
      <c r="B15" s="7">
        <f t="shared" si="0"/>
        <v>6</v>
      </c>
      <c r="C15" s="8" t="s">
        <v>23</v>
      </c>
      <c r="D15" s="1" t="s">
        <v>24</v>
      </c>
      <c r="I15" s="11" t="s">
        <v>25</v>
      </c>
    </row>
    <row r="16" spans="2:4" ht="12.75">
      <c r="B16" s="7">
        <f t="shared" si="0"/>
        <v>7</v>
      </c>
      <c r="C16" s="8" t="s">
        <v>26</v>
      </c>
      <c r="D16" s="1" t="s">
        <v>27</v>
      </c>
    </row>
    <row r="17" spans="2:4" ht="12.75">
      <c r="B17" s="7">
        <f t="shared" si="0"/>
        <v>8</v>
      </c>
      <c r="C17" s="8" t="s">
        <v>28</v>
      </c>
      <c r="D17" s="1" t="s">
        <v>29</v>
      </c>
    </row>
    <row r="18" spans="2:9" ht="12.75">
      <c r="B18" s="7">
        <f t="shared" si="0"/>
        <v>9</v>
      </c>
      <c r="C18" s="8" t="s">
        <v>30</v>
      </c>
      <c r="D18" s="1" t="s">
        <v>31</v>
      </c>
      <c r="I18" s="10" t="s">
        <v>32</v>
      </c>
    </row>
    <row r="19" spans="2:9" ht="12.75">
      <c r="B19" s="7">
        <f t="shared" si="0"/>
        <v>10</v>
      </c>
      <c r="C19" s="8" t="s">
        <v>33</v>
      </c>
      <c r="D19" s="1" t="s">
        <v>34</v>
      </c>
      <c r="I19" s="1" t="s">
        <v>35</v>
      </c>
    </row>
    <row r="20" spans="2:9" ht="12.75">
      <c r="B20" s="7">
        <f t="shared" si="0"/>
        <v>11</v>
      </c>
      <c r="C20" s="8" t="s">
        <v>36</v>
      </c>
      <c r="D20" s="1" t="s">
        <v>37</v>
      </c>
      <c r="I20" s="1" t="s">
        <v>38</v>
      </c>
    </row>
    <row r="21" spans="2:4" ht="12.75">
      <c r="B21" s="7">
        <f t="shared" si="0"/>
        <v>12</v>
      </c>
      <c r="C21" s="8" t="s">
        <v>39</v>
      </c>
      <c r="D21" s="1" t="s">
        <v>40</v>
      </c>
    </row>
    <row r="22" spans="2:9" ht="12.75">
      <c r="B22" s="12">
        <f t="shared" si="0"/>
        <v>13</v>
      </c>
      <c r="C22" s="13" t="s">
        <v>41</v>
      </c>
      <c r="D22" s="9" t="s">
        <v>42</v>
      </c>
      <c r="I22" s="1" t="s">
        <v>43</v>
      </c>
    </row>
    <row r="23" spans="2:9" ht="12.75">
      <c r="B23" s="7">
        <f t="shared" si="0"/>
        <v>14</v>
      </c>
      <c r="C23" s="8" t="s">
        <v>44</v>
      </c>
      <c r="D23" s="1" t="s">
        <v>45</v>
      </c>
      <c r="I23" s="1" t="s">
        <v>46</v>
      </c>
    </row>
    <row r="24" spans="2:9" ht="12.75">
      <c r="B24" s="7">
        <f t="shared" si="0"/>
        <v>15</v>
      </c>
      <c r="C24" s="8" t="s">
        <v>47</v>
      </c>
      <c r="D24" s="1" t="s">
        <v>48</v>
      </c>
      <c r="I24" s="1" t="s">
        <v>49</v>
      </c>
    </row>
    <row r="25" spans="2:9" ht="12.75">
      <c r="B25" s="7">
        <f t="shared" si="0"/>
        <v>16</v>
      </c>
      <c r="C25" s="8" t="s">
        <v>50</v>
      </c>
      <c r="D25" s="1" t="s">
        <v>51</v>
      </c>
      <c r="I25" s="1" t="s">
        <v>52</v>
      </c>
    </row>
    <row r="26" spans="2:9" ht="12.75">
      <c r="B26" s="7">
        <f t="shared" si="0"/>
        <v>17</v>
      </c>
      <c r="C26" s="8" t="s">
        <v>53</v>
      </c>
      <c r="D26" s="1" t="s">
        <v>54</v>
      </c>
      <c r="I26" s="11" t="s">
        <v>55</v>
      </c>
    </row>
    <row r="27" spans="2:4" ht="12.75">
      <c r="B27" s="7">
        <f t="shared" si="0"/>
        <v>18</v>
      </c>
      <c r="C27" s="8" t="s">
        <v>56</v>
      </c>
      <c r="D27" s="1" t="s">
        <v>57</v>
      </c>
    </row>
    <row r="28" spans="2:4" ht="12.75">
      <c r="B28" s="7">
        <f t="shared" si="0"/>
        <v>19</v>
      </c>
      <c r="C28" s="8" t="s">
        <v>58</v>
      </c>
      <c r="D28" s="1" t="s">
        <v>59</v>
      </c>
    </row>
    <row r="29" spans="2:9" ht="12.75">
      <c r="B29" s="12">
        <f t="shared" si="0"/>
        <v>20</v>
      </c>
      <c r="C29" s="13" t="s">
        <v>60</v>
      </c>
      <c r="D29" s="9" t="s">
        <v>61</v>
      </c>
      <c r="I29" s="1" t="s">
        <v>62</v>
      </c>
    </row>
    <row r="30" spans="2:9" ht="12.75">
      <c r="B30" s="7">
        <f t="shared" si="0"/>
        <v>21</v>
      </c>
      <c r="C30" s="8" t="s">
        <v>63</v>
      </c>
      <c r="D30" s="1" t="s">
        <v>64</v>
      </c>
      <c r="I30" s="1" t="s">
        <v>65</v>
      </c>
    </row>
    <row r="31" spans="2:4" ht="12.75">
      <c r="B31" s="7">
        <f t="shared" si="0"/>
        <v>22</v>
      </c>
      <c r="C31" s="8" t="s">
        <v>66</v>
      </c>
      <c r="D31" s="1" t="s">
        <v>67</v>
      </c>
    </row>
    <row r="32" spans="2:4" ht="12.75">
      <c r="B32" s="7">
        <f t="shared" si="0"/>
        <v>23</v>
      </c>
      <c r="C32" s="8" t="s">
        <v>68</v>
      </c>
      <c r="D32" s="1" t="s">
        <v>69</v>
      </c>
    </row>
    <row r="33" spans="2:4" ht="12.75">
      <c r="B33" s="7">
        <f t="shared" si="0"/>
        <v>24</v>
      </c>
      <c r="C33" s="8" t="s">
        <v>70</v>
      </c>
      <c r="D33" s="1" t="s">
        <v>71</v>
      </c>
    </row>
    <row r="34" spans="2:4" ht="12.75">
      <c r="B34" s="7">
        <f t="shared" si="0"/>
        <v>25</v>
      </c>
      <c r="C34" s="8" t="s">
        <v>72</v>
      </c>
      <c r="D34" s="1" t="s">
        <v>73</v>
      </c>
    </row>
    <row r="35" spans="2:4" ht="12.75">
      <c r="B35" s="7">
        <f t="shared" si="0"/>
        <v>26</v>
      </c>
      <c r="C35" s="8" t="s">
        <v>74</v>
      </c>
      <c r="D35" s="1" t="s">
        <v>75</v>
      </c>
    </row>
    <row r="36" spans="2:4" ht="12.75">
      <c r="B36" s="7">
        <f t="shared" si="0"/>
        <v>27</v>
      </c>
      <c r="C36" s="8" t="s">
        <v>76</v>
      </c>
      <c r="D36" s="1" t="s">
        <v>77</v>
      </c>
    </row>
    <row r="37" spans="2:4" ht="12.75">
      <c r="B37" s="7">
        <f t="shared" si="0"/>
        <v>28</v>
      </c>
      <c r="C37" s="8" t="s">
        <v>78</v>
      </c>
      <c r="D37" s="1" t="s">
        <v>79</v>
      </c>
    </row>
    <row r="38" spans="2:4" ht="12.75">
      <c r="B38" s="12">
        <f t="shared" si="0"/>
        <v>29</v>
      </c>
      <c r="C38" s="13" t="s">
        <v>80</v>
      </c>
      <c r="D38" s="9" t="s">
        <v>81</v>
      </c>
    </row>
    <row r="39" spans="2:4" ht="12.75">
      <c r="B39" s="7">
        <f t="shared" si="0"/>
        <v>30</v>
      </c>
      <c r="C39" s="8" t="s">
        <v>82</v>
      </c>
      <c r="D39" s="1" t="s">
        <v>83</v>
      </c>
    </row>
    <row r="40" spans="1:19" ht="15">
      <c r="A40" s="14"/>
      <c r="B40" s="14"/>
      <c r="C40" s="14"/>
      <c r="D40" s="15"/>
      <c r="E40" s="15"/>
      <c r="F40" s="15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  <c r="S40" s="16"/>
    </row>
    <row r="41" spans="1:17" s="16" customFormat="1" ht="15">
      <c r="A41" s="14"/>
      <c r="B41" s="17" t="s">
        <v>84</v>
      </c>
      <c r="C41" s="17"/>
      <c r="D41" s="18"/>
      <c r="E41" s="18"/>
      <c r="F41" s="18"/>
      <c r="G41" s="17"/>
      <c r="H41" s="19"/>
      <c r="I41" s="19"/>
      <c r="J41" s="19"/>
      <c r="K41" s="19"/>
      <c r="L41" s="19"/>
      <c r="M41" s="14"/>
      <c r="N41" s="14"/>
      <c r="O41" s="14"/>
      <c r="P41" s="14"/>
      <c r="Q41" s="14"/>
    </row>
    <row r="42" spans="1:17" s="16" customFormat="1" ht="15">
      <c r="A42" s="14"/>
      <c r="B42" s="10" t="s">
        <v>85</v>
      </c>
      <c r="C42" s="20"/>
      <c r="D42" s="21"/>
      <c r="E42" s="21"/>
      <c r="F42" s="21"/>
      <c r="G42" s="20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s="16" customFormat="1" ht="15">
      <c r="A43" s="14"/>
      <c r="B43" s="20"/>
      <c r="C43" s="20"/>
      <c r="D43" s="21"/>
      <c r="E43" s="21"/>
      <c r="F43" s="21"/>
      <c r="G43" s="20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6" customFormat="1" ht="15">
      <c r="A44" s="14"/>
      <c r="B44" s="22" t="s">
        <v>86</v>
      </c>
      <c r="C44" s="17"/>
      <c r="D44" s="18"/>
      <c r="E44" s="18"/>
      <c r="F44" s="18"/>
      <c r="G44" s="17"/>
      <c r="H44" s="19"/>
      <c r="I44" s="19"/>
      <c r="J44" s="19"/>
      <c r="K44" s="19"/>
      <c r="L44" s="19"/>
      <c r="M44" s="14"/>
      <c r="N44" s="14"/>
      <c r="O44" s="14"/>
      <c r="P44" s="14"/>
      <c r="Q44" s="14"/>
    </row>
    <row r="45" spans="1:17" s="16" customFormat="1" ht="15">
      <c r="A45" s="14"/>
      <c r="B45" s="10" t="s">
        <v>87</v>
      </c>
      <c r="C45" s="20"/>
      <c r="D45" s="21"/>
      <c r="E45" s="21"/>
      <c r="F45" s="21"/>
      <c r="G45" s="20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s="16" customFormat="1" ht="15">
      <c r="A46" s="14"/>
      <c r="B46" s="11" t="s">
        <v>88</v>
      </c>
      <c r="C46" s="20"/>
      <c r="D46" s="21"/>
      <c r="E46" s="21"/>
      <c r="F46" s="21"/>
      <c r="G46" s="20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9" ht="15">
      <c r="A47" s="14"/>
      <c r="B47" s="20"/>
      <c r="C47" s="20"/>
      <c r="D47" s="21"/>
      <c r="E47" s="21"/>
      <c r="F47" s="21"/>
      <c r="G47" s="2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6"/>
      <c r="S47" s="16"/>
    </row>
    <row r="48" spans="1:19" ht="15">
      <c r="A48" s="14"/>
      <c r="B48" s="17" t="s">
        <v>89</v>
      </c>
      <c r="C48" s="17"/>
      <c r="D48" s="18"/>
      <c r="E48" s="18"/>
      <c r="F48" s="18"/>
      <c r="G48" s="17"/>
      <c r="H48" s="19"/>
      <c r="I48" s="19"/>
      <c r="J48" s="19"/>
      <c r="K48" s="19"/>
      <c r="L48" s="19"/>
      <c r="M48" s="14"/>
      <c r="N48" s="14"/>
      <c r="O48" s="14"/>
      <c r="P48" s="14"/>
      <c r="Q48" s="14"/>
      <c r="R48" s="16"/>
      <c r="S48" s="16"/>
    </row>
    <row r="49" spans="1:19" ht="15">
      <c r="A49" s="14"/>
      <c r="B49" s="11" t="s">
        <v>90</v>
      </c>
      <c r="C49" s="20"/>
      <c r="D49" s="21"/>
      <c r="E49" s="21"/>
      <c r="F49" s="21"/>
      <c r="G49" s="20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6"/>
      <c r="S49" s="16"/>
    </row>
    <row r="50" spans="1:19" ht="15">
      <c r="A50" s="14"/>
      <c r="B50" s="20"/>
      <c r="C50" s="20"/>
      <c r="D50" s="21"/>
      <c r="E50" s="21"/>
      <c r="F50" s="21"/>
      <c r="G50" s="20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6"/>
      <c r="S50" s="16"/>
    </row>
    <row r="51" spans="1:19" ht="15">
      <c r="A51" s="14"/>
      <c r="B51" s="20" t="s">
        <v>91</v>
      </c>
      <c r="C51" s="20"/>
      <c r="D51" s="21"/>
      <c r="E51" s="21"/>
      <c r="F51" s="21"/>
      <c r="G51" s="20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6"/>
      <c r="S51" s="16"/>
    </row>
  </sheetData>
  <sheetProtection selectLockedCells="1" selectUnlockedCells="1"/>
  <hyperlinks>
    <hyperlink ref="I15" r:id="rId1" display="http://europa.eu/geninfo/legal_notices_en.htm "/>
    <hyperlink ref="I26" r:id="rId2" display="http://dx.doi.org/10.1109/JSTARS.2008.2001431"/>
    <hyperlink ref="B46" r:id="rId3" display="http://dx.doi.org/10.1016/j.solener.2006.12.007"/>
    <hyperlink ref="B49" r:id="rId4" display="http://re.jrc.ec.europa.eu/pvgis/doc/doc.htm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8.7109375" style="0" customWidth="1"/>
    <col min="2" max="2" width="9.8515625" style="23" customWidth="1"/>
    <col min="3" max="3" width="11.140625" style="23" customWidth="1"/>
    <col min="4" max="4" width="11.8515625" style="23" customWidth="1"/>
    <col min="5" max="5" width="12.28125" style="23" customWidth="1"/>
    <col min="6" max="6" width="9.140625" style="23" customWidth="1"/>
    <col min="7" max="7" width="9.140625" style="24" customWidth="1"/>
    <col min="8" max="8" width="9.8515625" style="23" customWidth="1"/>
    <col min="9" max="9" width="11.140625" style="23" customWidth="1"/>
    <col min="10" max="10" width="11.8515625" style="23" customWidth="1"/>
    <col min="11" max="11" width="12.28125" style="23" customWidth="1"/>
    <col min="12" max="12" width="9.140625" style="23" customWidth="1"/>
    <col min="13" max="13" width="9.140625" style="24" customWidth="1"/>
  </cols>
  <sheetData>
    <row r="1" spans="2:12" ht="12.75">
      <c r="B1" s="42" t="s">
        <v>92</v>
      </c>
      <c r="C1" s="42"/>
      <c r="D1" s="42"/>
      <c r="E1" s="42"/>
      <c r="F1" s="42"/>
      <c r="H1" s="43" t="s">
        <v>93</v>
      </c>
      <c r="I1" s="43"/>
      <c r="J1" s="43"/>
      <c r="K1" s="43"/>
      <c r="L1" s="43"/>
    </row>
    <row r="2" spans="1:12" ht="12.75">
      <c r="A2" s="25"/>
      <c r="B2" s="26" t="s">
        <v>1</v>
      </c>
      <c r="C2" s="26" t="s">
        <v>3</v>
      </c>
      <c r="D2" s="26" t="s">
        <v>5</v>
      </c>
      <c r="E2" s="26" t="s">
        <v>7</v>
      </c>
      <c r="F2" s="26" t="s">
        <v>9</v>
      </c>
      <c r="H2" s="26" t="s">
        <v>1</v>
      </c>
      <c r="I2" s="26" t="s">
        <v>3</v>
      </c>
      <c r="J2" s="26" t="s">
        <v>5</v>
      </c>
      <c r="K2" s="26" t="s">
        <v>7</v>
      </c>
      <c r="L2" s="26" t="s">
        <v>9</v>
      </c>
    </row>
    <row r="3" spans="1:12" ht="12.75">
      <c r="A3" t="s">
        <v>63</v>
      </c>
      <c r="B3" s="23">
        <v>1747.122437</v>
      </c>
      <c r="C3" s="23">
        <v>1765.175171</v>
      </c>
      <c r="D3" s="26">
        <v>1766.494858</v>
      </c>
      <c r="E3" s="23">
        <v>1772.118286</v>
      </c>
      <c r="F3" s="23">
        <v>1779.994995</v>
      </c>
      <c r="H3" s="23">
        <f>+B3*0.75</f>
        <v>1310.34182775</v>
      </c>
      <c r="I3" s="23">
        <f aca="true" t="shared" si="0" ref="I3:L32">+C3*0.75</f>
        <v>1323.8813782500001</v>
      </c>
      <c r="J3" s="26">
        <f t="shared" si="0"/>
        <v>1324.8711435</v>
      </c>
      <c r="K3" s="23">
        <f t="shared" si="0"/>
        <v>1329.0887145</v>
      </c>
      <c r="L3" s="23">
        <f t="shared" si="0"/>
        <v>1334.99624625</v>
      </c>
    </row>
    <row r="4" spans="1:12" ht="12.75">
      <c r="A4" t="s">
        <v>18</v>
      </c>
      <c r="B4" s="23">
        <v>1659.845459</v>
      </c>
      <c r="C4" s="23">
        <v>1712.347534</v>
      </c>
      <c r="D4" s="26">
        <v>1747.398939</v>
      </c>
      <c r="E4" s="23">
        <v>1758.69281</v>
      </c>
      <c r="F4" s="23">
        <v>1824.712158</v>
      </c>
      <c r="H4" s="23">
        <f aca="true" t="shared" si="1" ref="H4:H32">+B4*0.75</f>
        <v>1244.8840942499999</v>
      </c>
      <c r="I4" s="23">
        <f t="shared" si="0"/>
        <v>1284.2606504999999</v>
      </c>
      <c r="J4" s="26">
        <f t="shared" si="0"/>
        <v>1310.54920425</v>
      </c>
      <c r="K4" s="23">
        <f t="shared" si="0"/>
        <v>1319.0196075</v>
      </c>
      <c r="L4" s="23">
        <f t="shared" si="0"/>
        <v>1368.5341185</v>
      </c>
    </row>
    <row r="5" spans="1:12" ht="12.75">
      <c r="A5" t="s">
        <v>70</v>
      </c>
      <c r="B5" s="23">
        <v>1438.825684</v>
      </c>
      <c r="C5" s="23">
        <v>1523.081055</v>
      </c>
      <c r="D5" s="26">
        <v>1638.881772</v>
      </c>
      <c r="E5" s="23">
        <v>1764.264038</v>
      </c>
      <c r="F5" s="23">
        <v>1805.883423</v>
      </c>
      <c r="H5" s="23">
        <f t="shared" si="1"/>
        <v>1079.119263</v>
      </c>
      <c r="I5" s="23">
        <f t="shared" si="0"/>
        <v>1142.31079125</v>
      </c>
      <c r="J5" s="26">
        <f t="shared" si="0"/>
        <v>1229.161329</v>
      </c>
      <c r="K5" s="23">
        <f t="shared" si="0"/>
        <v>1323.1980285</v>
      </c>
      <c r="L5" s="23">
        <f t="shared" si="0"/>
        <v>1354.41256725</v>
      </c>
    </row>
    <row r="6" spans="1:12" ht="12.75">
      <c r="A6" t="s">
        <v>30</v>
      </c>
      <c r="B6" s="23">
        <v>1127.618652</v>
      </c>
      <c r="C6" s="23">
        <v>1313.481689</v>
      </c>
      <c r="D6" s="26">
        <v>1586.026467</v>
      </c>
      <c r="E6" s="23">
        <v>1731.557312</v>
      </c>
      <c r="F6" s="23">
        <v>1855.660522</v>
      </c>
      <c r="H6" s="23">
        <f t="shared" si="1"/>
        <v>845.7139890000001</v>
      </c>
      <c r="I6" s="23">
        <f t="shared" si="0"/>
        <v>985.1112667499999</v>
      </c>
      <c r="J6" s="26">
        <f t="shared" si="0"/>
        <v>1189.51985025</v>
      </c>
      <c r="K6" s="23">
        <f t="shared" si="0"/>
        <v>1298.667984</v>
      </c>
      <c r="L6" s="23">
        <f t="shared" si="0"/>
        <v>1391.7453914999999</v>
      </c>
    </row>
    <row r="7" spans="1:12" ht="12.75">
      <c r="A7" t="s">
        <v>80</v>
      </c>
      <c r="B7" s="23">
        <v>1119.325928</v>
      </c>
      <c r="C7" s="23">
        <v>1313.40918</v>
      </c>
      <c r="D7" s="26">
        <v>1541.301175</v>
      </c>
      <c r="E7" s="23">
        <v>1683.449402</v>
      </c>
      <c r="F7" s="23">
        <v>1832.878296</v>
      </c>
      <c r="H7" s="23">
        <f t="shared" si="1"/>
        <v>839.4944459999999</v>
      </c>
      <c r="I7" s="23">
        <f t="shared" si="0"/>
        <v>985.0568850000001</v>
      </c>
      <c r="J7" s="26">
        <f t="shared" si="0"/>
        <v>1155.97588125</v>
      </c>
      <c r="K7" s="23">
        <f t="shared" si="0"/>
        <v>1262.5870515</v>
      </c>
      <c r="L7" s="23">
        <f t="shared" si="0"/>
        <v>1374.6587220000001</v>
      </c>
    </row>
    <row r="8" spans="1:12" ht="12.75">
      <c r="A8" t="s">
        <v>39</v>
      </c>
      <c r="B8" s="23">
        <v>1275.953979</v>
      </c>
      <c r="C8" s="23">
        <v>1359.363586</v>
      </c>
      <c r="D8" s="26">
        <v>1508.957111</v>
      </c>
      <c r="E8" s="23">
        <v>1635.372925</v>
      </c>
      <c r="F8" s="23">
        <v>1809.455078</v>
      </c>
      <c r="H8" s="23">
        <f t="shared" si="1"/>
        <v>956.9654842499999</v>
      </c>
      <c r="I8" s="23">
        <f t="shared" si="0"/>
        <v>1019.5226895</v>
      </c>
      <c r="J8" s="26">
        <f t="shared" si="0"/>
        <v>1131.71783325</v>
      </c>
      <c r="K8" s="23">
        <f t="shared" si="0"/>
        <v>1226.52969375</v>
      </c>
      <c r="L8" s="23">
        <f t="shared" si="0"/>
        <v>1357.0913085</v>
      </c>
    </row>
    <row r="9" spans="1:12" ht="12.75">
      <c r="A9" t="s">
        <v>50</v>
      </c>
      <c r="B9" s="23">
        <v>908.540527</v>
      </c>
      <c r="C9" s="23">
        <v>1225.687195</v>
      </c>
      <c r="D9" s="26">
        <v>1448.287887</v>
      </c>
      <c r="E9" s="23">
        <v>1728.435059</v>
      </c>
      <c r="F9" s="23">
        <v>1808.766357</v>
      </c>
      <c r="H9" s="23">
        <f t="shared" si="1"/>
        <v>681.40539525</v>
      </c>
      <c r="I9" s="23">
        <f t="shared" si="0"/>
        <v>919.26539625</v>
      </c>
      <c r="J9" s="26">
        <f t="shared" si="0"/>
        <v>1086.2159152499999</v>
      </c>
      <c r="K9" s="23">
        <f t="shared" si="0"/>
        <v>1296.32629425</v>
      </c>
      <c r="L9" s="23">
        <f t="shared" si="0"/>
        <v>1356.5747677499999</v>
      </c>
    </row>
    <row r="10" spans="1:12" ht="12.75">
      <c r="A10" t="s">
        <v>60</v>
      </c>
      <c r="B10" s="23">
        <v>1132</v>
      </c>
      <c r="C10" s="23">
        <v>1262</v>
      </c>
      <c r="D10" s="26">
        <v>1427</v>
      </c>
      <c r="E10" s="23">
        <v>1505</v>
      </c>
      <c r="F10" s="23">
        <v>1559</v>
      </c>
      <c r="H10" s="23">
        <f>+B10*0.75</f>
        <v>849</v>
      </c>
      <c r="I10" s="23">
        <f>+C10*0.75</f>
        <v>946.5</v>
      </c>
      <c r="J10" s="26">
        <f>+D10*0.75</f>
        <v>1070.25</v>
      </c>
      <c r="K10" s="23">
        <f>+E10*0.75</f>
        <v>1128.75</v>
      </c>
      <c r="L10" s="23">
        <f>+F10*0.75</f>
        <v>1169.25</v>
      </c>
    </row>
    <row r="11" spans="1:12" ht="12.75">
      <c r="A11" t="s">
        <v>72</v>
      </c>
      <c r="B11" s="23">
        <v>1140.321411</v>
      </c>
      <c r="C11" s="23">
        <v>1249.66687</v>
      </c>
      <c r="D11" s="26">
        <v>1328.224554</v>
      </c>
      <c r="E11" s="23">
        <v>1391.984131</v>
      </c>
      <c r="F11" s="23">
        <v>1430.001221</v>
      </c>
      <c r="H11" s="23">
        <f t="shared" si="1"/>
        <v>855.2410582499999</v>
      </c>
      <c r="I11" s="23">
        <f t="shared" si="0"/>
        <v>937.2501525</v>
      </c>
      <c r="J11" s="26">
        <f t="shared" si="0"/>
        <v>996.1684154999999</v>
      </c>
      <c r="K11" s="23">
        <f t="shared" si="0"/>
        <v>1043.98809825</v>
      </c>
      <c r="L11" s="23">
        <f t="shared" si="0"/>
        <v>1072.5009157499999</v>
      </c>
    </row>
    <row r="12" spans="1:12" ht="12.75">
      <c r="A12" t="s">
        <v>16</v>
      </c>
      <c r="B12" s="23">
        <v>1180.737427</v>
      </c>
      <c r="C12" s="23">
        <v>1249.32843</v>
      </c>
      <c r="D12" s="26">
        <v>1318.685257</v>
      </c>
      <c r="E12" s="23">
        <v>1364.037781</v>
      </c>
      <c r="F12" s="23">
        <v>1513.321411</v>
      </c>
      <c r="H12" s="23">
        <f t="shared" si="1"/>
        <v>885.55307025</v>
      </c>
      <c r="I12" s="23">
        <f t="shared" si="0"/>
        <v>936.9963225</v>
      </c>
      <c r="J12" s="26">
        <f t="shared" si="0"/>
        <v>989.0139427500001</v>
      </c>
      <c r="K12" s="23">
        <f t="shared" si="0"/>
        <v>1023.02833575</v>
      </c>
      <c r="L12" s="23">
        <f t="shared" si="0"/>
        <v>1134.99105825</v>
      </c>
    </row>
    <row r="13" spans="1:12" ht="12.75">
      <c r="A13" t="s">
        <v>41</v>
      </c>
      <c r="B13" s="23">
        <v>1160.262329</v>
      </c>
      <c r="C13" s="23">
        <v>1178.032227</v>
      </c>
      <c r="D13" s="26">
        <v>1297.112597</v>
      </c>
      <c r="E13" s="23">
        <v>1563.320618</v>
      </c>
      <c r="F13" s="23">
        <v>1614.876953</v>
      </c>
      <c r="H13" s="23">
        <f t="shared" si="1"/>
        <v>870.1967467499999</v>
      </c>
      <c r="I13" s="23">
        <f t="shared" si="0"/>
        <v>883.52417025</v>
      </c>
      <c r="J13" s="26">
        <f t="shared" si="0"/>
        <v>972.83444775</v>
      </c>
      <c r="K13" s="23">
        <f t="shared" si="0"/>
        <v>1172.4904635</v>
      </c>
      <c r="L13" s="23">
        <f t="shared" si="0"/>
        <v>1211.15771475</v>
      </c>
    </row>
    <row r="14" spans="1:12" ht="12.75">
      <c r="A14" t="s">
        <v>36</v>
      </c>
      <c r="B14" s="23">
        <v>974.301392</v>
      </c>
      <c r="C14" s="23">
        <v>1010.232635</v>
      </c>
      <c r="D14" s="26">
        <v>1247.866808</v>
      </c>
      <c r="E14" s="23">
        <v>1520.183777</v>
      </c>
      <c r="F14" s="23">
        <v>1654.96167</v>
      </c>
      <c r="H14" s="23">
        <f t="shared" si="1"/>
        <v>730.726044</v>
      </c>
      <c r="I14" s="23">
        <f t="shared" si="0"/>
        <v>757.67447625</v>
      </c>
      <c r="J14" s="26">
        <f t="shared" si="0"/>
        <v>935.900106</v>
      </c>
      <c r="K14" s="23">
        <f t="shared" si="0"/>
        <v>1140.13783275</v>
      </c>
      <c r="L14" s="23">
        <f t="shared" si="0"/>
        <v>1241.2212525</v>
      </c>
    </row>
    <row r="15" spans="1:12" ht="12.75">
      <c r="A15" t="s">
        <v>44</v>
      </c>
      <c r="B15" s="23">
        <v>1114.747559</v>
      </c>
      <c r="C15" s="23">
        <v>1163.654053</v>
      </c>
      <c r="D15" s="26">
        <v>1217.499851</v>
      </c>
      <c r="E15" s="23">
        <v>1279.359253</v>
      </c>
      <c r="F15" s="23">
        <v>1305.145996</v>
      </c>
      <c r="H15" s="23">
        <f t="shared" si="1"/>
        <v>836.0606692499999</v>
      </c>
      <c r="I15" s="23">
        <f t="shared" si="0"/>
        <v>872.7405397499999</v>
      </c>
      <c r="J15" s="26">
        <f t="shared" si="0"/>
        <v>913.12488825</v>
      </c>
      <c r="K15" s="23">
        <f t="shared" si="0"/>
        <v>959.5194397500001</v>
      </c>
      <c r="L15" s="23">
        <f t="shared" si="0"/>
        <v>978.8594969999999</v>
      </c>
    </row>
    <row r="16" spans="1:12" ht="12.75">
      <c r="A16" t="s">
        <v>76</v>
      </c>
      <c r="B16" s="23">
        <v>874.379333</v>
      </c>
      <c r="C16" s="23">
        <v>1149.306274</v>
      </c>
      <c r="D16" s="26">
        <v>1185.133867</v>
      </c>
      <c r="E16" s="23">
        <v>1235.74408</v>
      </c>
      <c r="F16" s="23">
        <v>1323.756104</v>
      </c>
      <c r="H16" s="23">
        <f t="shared" si="1"/>
        <v>655.78449975</v>
      </c>
      <c r="I16" s="23">
        <f t="shared" si="0"/>
        <v>861.9797055</v>
      </c>
      <c r="J16" s="26">
        <f t="shared" si="0"/>
        <v>888.85040025</v>
      </c>
      <c r="K16" s="23">
        <f t="shared" si="0"/>
        <v>926.80806</v>
      </c>
      <c r="L16" s="23">
        <f t="shared" si="0"/>
        <v>992.817078</v>
      </c>
    </row>
    <row r="17" spans="1:12" ht="12.75">
      <c r="A17" t="s">
        <v>11</v>
      </c>
      <c r="B17" s="23">
        <v>922.39624</v>
      </c>
      <c r="C17" s="23">
        <v>1083.544922</v>
      </c>
      <c r="D17" s="26">
        <v>1175.409298</v>
      </c>
      <c r="E17" s="23">
        <v>1216.592468</v>
      </c>
      <c r="F17" s="23">
        <v>1510.147461</v>
      </c>
      <c r="H17" s="23">
        <f t="shared" si="1"/>
        <v>691.79718</v>
      </c>
      <c r="I17" s="23">
        <f t="shared" si="0"/>
        <v>812.6586915</v>
      </c>
      <c r="J17" s="26">
        <f t="shared" si="0"/>
        <v>881.5569735</v>
      </c>
      <c r="K17" s="23">
        <f t="shared" si="0"/>
        <v>912.4443510000001</v>
      </c>
      <c r="L17" s="23">
        <f t="shared" si="0"/>
        <v>1132.61059575</v>
      </c>
    </row>
    <row r="18" spans="1:12" ht="12.75">
      <c r="A18" t="s">
        <v>78</v>
      </c>
      <c r="B18" s="23">
        <v>994.126038</v>
      </c>
      <c r="C18" s="23">
        <v>1043.416626</v>
      </c>
      <c r="D18" s="26">
        <v>1112.726252</v>
      </c>
      <c r="E18" s="23">
        <v>1196.267334</v>
      </c>
      <c r="F18" s="23">
        <v>1208.644775</v>
      </c>
      <c r="H18" s="23">
        <f t="shared" si="1"/>
        <v>745.5945285</v>
      </c>
      <c r="I18" s="23">
        <f t="shared" si="0"/>
        <v>782.5624694999999</v>
      </c>
      <c r="J18" s="26">
        <f t="shared" si="0"/>
        <v>834.544689</v>
      </c>
      <c r="K18" s="23">
        <f t="shared" si="0"/>
        <v>897.2005004999999</v>
      </c>
      <c r="L18" s="23">
        <f t="shared" si="0"/>
        <v>906.48358125</v>
      </c>
    </row>
    <row r="19" spans="1:12" ht="12.75">
      <c r="A19" t="s">
        <v>20</v>
      </c>
      <c r="B19" s="23">
        <v>976.189575</v>
      </c>
      <c r="C19" s="23">
        <v>999.595276</v>
      </c>
      <c r="D19" s="26">
        <v>1034.71761</v>
      </c>
      <c r="E19" s="23">
        <v>1088.046143</v>
      </c>
      <c r="F19" s="23">
        <v>1126.119751</v>
      </c>
      <c r="H19" s="23">
        <f t="shared" si="1"/>
        <v>732.14218125</v>
      </c>
      <c r="I19" s="23">
        <f t="shared" si="0"/>
        <v>749.696457</v>
      </c>
      <c r="J19" s="26">
        <f t="shared" si="0"/>
        <v>776.0382075</v>
      </c>
      <c r="K19" s="23">
        <f t="shared" si="0"/>
        <v>816.03460725</v>
      </c>
      <c r="L19" s="23">
        <f t="shared" si="0"/>
        <v>844.5898132499999</v>
      </c>
    </row>
    <row r="20" spans="1:12" ht="12.75">
      <c r="A20" t="s">
        <v>56</v>
      </c>
      <c r="B20" s="23">
        <v>1000.563477</v>
      </c>
      <c r="C20" s="23">
        <v>1015.18808</v>
      </c>
      <c r="D20" s="26">
        <v>1025.819355</v>
      </c>
      <c r="E20" s="23">
        <v>1044.377808</v>
      </c>
      <c r="F20" s="23">
        <v>1050.064331</v>
      </c>
      <c r="H20" s="23">
        <f t="shared" si="1"/>
        <v>750.42260775</v>
      </c>
      <c r="I20" s="23">
        <f t="shared" si="0"/>
        <v>761.39106</v>
      </c>
      <c r="J20" s="26">
        <f t="shared" si="0"/>
        <v>769.3645162500001</v>
      </c>
      <c r="K20" s="23">
        <f t="shared" si="0"/>
        <v>783.2833559999999</v>
      </c>
      <c r="L20" s="23">
        <f t="shared" si="0"/>
        <v>787.54824825</v>
      </c>
    </row>
    <row r="21" spans="1:12" ht="12.75">
      <c r="A21" t="s">
        <v>23</v>
      </c>
      <c r="B21" s="23">
        <v>948.696045</v>
      </c>
      <c r="C21" s="23">
        <v>957.626587</v>
      </c>
      <c r="D21" s="26">
        <v>1014.056837</v>
      </c>
      <c r="E21" s="23">
        <v>1105.934998</v>
      </c>
      <c r="F21" s="23">
        <v>1381.251831</v>
      </c>
      <c r="H21" s="23">
        <f t="shared" si="1"/>
        <v>711.52203375</v>
      </c>
      <c r="I21" s="23">
        <f t="shared" si="0"/>
        <v>718.21994025</v>
      </c>
      <c r="J21" s="26">
        <f t="shared" si="0"/>
        <v>760.54262775</v>
      </c>
      <c r="K21" s="23">
        <f t="shared" si="0"/>
        <v>829.4512485</v>
      </c>
      <c r="L21" s="23">
        <f t="shared" si="0"/>
        <v>1035.9388732500001</v>
      </c>
    </row>
    <row r="22" spans="1:12" ht="12.75">
      <c r="A22" t="s">
        <v>68</v>
      </c>
      <c r="B22" s="23">
        <v>974.963684</v>
      </c>
      <c r="C22" s="23">
        <v>994.567596</v>
      </c>
      <c r="D22" s="26">
        <v>1011.997883</v>
      </c>
      <c r="E22" s="23">
        <v>1027.710022</v>
      </c>
      <c r="F22" s="23">
        <v>1173.147949</v>
      </c>
      <c r="H22" s="23">
        <f t="shared" si="1"/>
        <v>731.222763</v>
      </c>
      <c r="I22" s="23">
        <f t="shared" si="0"/>
        <v>745.925697</v>
      </c>
      <c r="J22" s="26">
        <f t="shared" si="0"/>
        <v>758.99841225</v>
      </c>
      <c r="K22" s="23">
        <f t="shared" si="0"/>
        <v>770.7825164999999</v>
      </c>
      <c r="L22" s="23">
        <f t="shared" si="0"/>
        <v>879.8609617499999</v>
      </c>
    </row>
    <row r="23" spans="1:12" ht="12.75">
      <c r="A23" t="s">
        <v>53</v>
      </c>
      <c r="B23" s="23">
        <v>982.105652</v>
      </c>
      <c r="C23" s="23">
        <v>984.194824</v>
      </c>
      <c r="D23" s="26">
        <v>1005.743297</v>
      </c>
      <c r="E23" s="23">
        <v>1030.35199</v>
      </c>
      <c r="F23" s="23">
        <v>1040.948486</v>
      </c>
      <c r="H23" s="23">
        <f t="shared" si="1"/>
        <v>736.5792389999999</v>
      </c>
      <c r="I23" s="23">
        <f t="shared" si="0"/>
        <v>738.146118</v>
      </c>
      <c r="J23" s="26">
        <f t="shared" si="0"/>
        <v>754.30747275</v>
      </c>
      <c r="K23" s="23">
        <f t="shared" si="0"/>
        <v>772.7639924999999</v>
      </c>
      <c r="L23" s="23">
        <f t="shared" si="0"/>
        <v>780.7113645</v>
      </c>
    </row>
    <row r="24" spans="1:12" ht="12.75">
      <c r="A24" t="s">
        <v>58</v>
      </c>
      <c r="B24" s="23">
        <v>966.061584</v>
      </c>
      <c r="C24" s="23">
        <v>968.691315</v>
      </c>
      <c r="D24" s="26">
        <v>1003.479554</v>
      </c>
      <c r="E24" s="23">
        <v>1040.424194</v>
      </c>
      <c r="F24" s="23">
        <v>1046.541138</v>
      </c>
      <c r="H24" s="23">
        <f t="shared" si="1"/>
        <v>724.546188</v>
      </c>
      <c r="I24" s="23">
        <f t="shared" si="0"/>
        <v>726.51848625</v>
      </c>
      <c r="J24" s="26">
        <f t="shared" si="0"/>
        <v>752.6096655</v>
      </c>
      <c r="K24" s="23">
        <f t="shared" si="0"/>
        <v>780.3181454999999</v>
      </c>
      <c r="L24" s="23">
        <f t="shared" si="0"/>
        <v>784.9058535</v>
      </c>
    </row>
    <row r="25" spans="1:12" ht="12.75">
      <c r="A25" t="s">
        <v>14</v>
      </c>
      <c r="B25" s="23">
        <v>953.87561</v>
      </c>
      <c r="C25" s="23">
        <v>955.279602</v>
      </c>
      <c r="D25" s="26">
        <v>984.38029</v>
      </c>
      <c r="E25" s="23">
        <v>1004.54715</v>
      </c>
      <c r="F25" s="23">
        <v>1044.732178</v>
      </c>
      <c r="H25" s="23">
        <f t="shared" si="1"/>
        <v>715.4067075</v>
      </c>
      <c r="I25" s="23">
        <f t="shared" si="0"/>
        <v>716.4597014999999</v>
      </c>
      <c r="J25" s="26">
        <f t="shared" si="0"/>
        <v>738.2852174999999</v>
      </c>
      <c r="K25" s="23">
        <f t="shared" si="0"/>
        <v>753.4103625</v>
      </c>
      <c r="L25" s="23">
        <f t="shared" si="0"/>
        <v>783.5491334999999</v>
      </c>
    </row>
    <row r="26" spans="1:12" ht="12.75">
      <c r="A26" t="s">
        <v>66</v>
      </c>
      <c r="B26" s="23">
        <v>953.442017</v>
      </c>
      <c r="C26" s="23">
        <v>956.770782</v>
      </c>
      <c r="D26" s="26">
        <v>976.312517</v>
      </c>
      <c r="E26" s="23">
        <v>999.94635</v>
      </c>
      <c r="F26" s="23">
        <v>1022.265808</v>
      </c>
      <c r="H26" s="23">
        <f t="shared" si="1"/>
        <v>715.08151275</v>
      </c>
      <c r="I26" s="23">
        <f t="shared" si="0"/>
        <v>717.5780865</v>
      </c>
      <c r="J26" s="26">
        <f t="shared" si="0"/>
        <v>732.23438775</v>
      </c>
      <c r="K26" s="23">
        <f t="shared" si="0"/>
        <v>749.9597625</v>
      </c>
      <c r="L26" s="23">
        <f t="shared" si="0"/>
        <v>766.699356</v>
      </c>
    </row>
    <row r="27" spans="1:12" ht="12.75">
      <c r="A27" t="s">
        <v>26</v>
      </c>
      <c r="B27" s="23">
        <v>924.284546</v>
      </c>
      <c r="C27" s="23">
        <v>948.874969</v>
      </c>
      <c r="D27" s="26">
        <v>967.083527</v>
      </c>
      <c r="E27" s="23">
        <v>991.913391</v>
      </c>
      <c r="F27" s="23">
        <v>1012.749084</v>
      </c>
      <c r="H27" s="23">
        <f t="shared" si="1"/>
        <v>693.2134095</v>
      </c>
      <c r="I27" s="23">
        <f t="shared" si="0"/>
        <v>711.65622675</v>
      </c>
      <c r="J27" s="26">
        <f t="shared" si="0"/>
        <v>725.3126452500001</v>
      </c>
      <c r="K27" s="23">
        <f t="shared" si="0"/>
        <v>743.93504325</v>
      </c>
      <c r="L27" s="23">
        <f t="shared" si="0"/>
        <v>759.561813</v>
      </c>
    </row>
    <row r="28" spans="1:12" ht="12.75">
      <c r="A28" t="s">
        <v>28</v>
      </c>
      <c r="B28" s="23">
        <v>943.990051</v>
      </c>
      <c r="C28" s="23">
        <v>948.265167</v>
      </c>
      <c r="D28" s="26">
        <v>966.80053</v>
      </c>
      <c r="E28" s="23">
        <v>980.342346</v>
      </c>
      <c r="F28" s="23">
        <v>998.592773</v>
      </c>
      <c r="H28" s="23">
        <f t="shared" si="1"/>
        <v>707.99253825</v>
      </c>
      <c r="I28" s="23">
        <f t="shared" si="0"/>
        <v>711.19887525</v>
      </c>
      <c r="J28" s="26">
        <f t="shared" si="0"/>
        <v>725.1003975</v>
      </c>
      <c r="K28" s="23">
        <f t="shared" si="0"/>
        <v>735.2567595</v>
      </c>
      <c r="L28" s="23">
        <f t="shared" si="0"/>
        <v>748.94457975</v>
      </c>
    </row>
    <row r="29" spans="1:12" ht="12.75">
      <c r="A29" t="s">
        <v>47</v>
      </c>
      <c r="B29" s="23">
        <v>878.87738</v>
      </c>
      <c r="C29" s="23">
        <v>909.182434</v>
      </c>
      <c r="D29" s="26">
        <v>948.176877</v>
      </c>
      <c r="E29" s="23">
        <v>997.704865</v>
      </c>
      <c r="F29" s="23">
        <v>1040.109497</v>
      </c>
      <c r="H29" s="23">
        <f t="shared" si="1"/>
        <v>659.158035</v>
      </c>
      <c r="I29" s="23">
        <f t="shared" si="0"/>
        <v>681.8868255</v>
      </c>
      <c r="J29" s="26">
        <f t="shared" si="0"/>
        <v>711.13265775</v>
      </c>
      <c r="K29" s="23">
        <f t="shared" si="0"/>
        <v>748.27864875</v>
      </c>
      <c r="L29" s="23">
        <f t="shared" si="0"/>
        <v>780.0821227499999</v>
      </c>
    </row>
    <row r="30" spans="1:12" ht="12.75">
      <c r="A30" t="s">
        <v>82</v>
      </c>
      <c r="B30" s="23">
        <v>765.50946</v>
      </c>
      <c r="C30" s="23">
        <v>877.567322</v>
      </c>
      <c r="D30" s="26">
        <v>943.147095</v>
      </c>
      <c r="E30" s="23">
        <v>1045.514038</v>
      </c>
      <c r="F30" s="23">
        <v>1110.121826</v>
      </c>
      <c r="H30" s="23">
        <f t="shared" si="1"/>
        <v>574.1320949999999</v>
      </c>
      <c r="I30" s="23">
        <f t="shared" si="0"/>
        <v>658.1754915</v>
      </c>
      <c r="J30" s="26">
        <f t="shared" si="0"/>
        <v>707.36032125</v>
      </c>
      <c r="K30" s="23">
        <f t="shared" si="0"/>
        <v>784.1355285</v>
      </c>
      <c r="L30" s="23">
        <f t="shared" si="0"/>
        <v>832.5913695</v>
      </c>
    </row>
    <row r="31" spans="1:12" ht="12.75">
      <c r="A31" t="s">
        <v>74</v>
      </c>
      <c r="B31" s="23">
        <v>629.178101</v>
      </c>
      <c r="C31" s="23">
        <v>839.827759</v>
      </c>
      <c r="D31" s="26">
        <v>871.419771</v>
      </c>
      <c r="E31" s="23">
        <v>962.048035</v>
      </c>
      <c r="F31" s="23">
        <v>999.789978</v>
      </c>
      <c r="H31" s="23">
        <f t="shared" si="1"/>
        <v>471.88357575</v>
      </c>
      <c r="I31" s="23">
        <f t="shared" si="0"/>
        <v>629.8708192500001</v>
      </c>
      <c r="J31" s="26">
        <f t="shared" si="0"/>
        <v>653.56482825</v>
      </c>
      <c r="K31" s="23">
        <f t="shared" si="0"/>
        <v>721.5360262500001</v>
      </c>
      <c r="L31" s="23">
        <f t="shared" si="0"/>
        <v>749.8424835000001</v>
      </c>
    </row>
    <row r="32" spans="1:12" ht="12.75">
      <c r="A32" t="s">
        <v>33</v>
      </c>
      <c r="B32" s="23">
        <v>685.897095</v>
      </c>
      <c r="C32" s="23">
        <v>835.330597</v>
      </c>
      <c r="D32" s="26">
        <v>841.230957</v>
      </c>
      <c r="E32" s="23">
        <v>956.639954</v>
      </c>
      <c r="F32" s="23">
        <v>979.280029</v>
      </c>
      <c r="H32" s="23">
        <f t="shared" si="1"/>
        <v>514.42282125</v>
      </c>
      <c r="I32" s="23">
        <f t="shared" si="0"/>
        <v>626.49794775</v>
      </c>
      <c r="J32" s="26">
        <f t="shared" si="0"/>
        <v>630.92321775</v>
      </c>
      <c r="K32" s="23">
        <f t="shared" si="0"/>
        <v>717.4799654999999</v>
      </c>
      <c r="L32" s="23">
        <f>+F32*0.75</f>
        <v>734.46002175</v>
      </c>
    </row>
    <row r="33" spans="4:10" ht="12.75">
      <c r="D33" s="26"/>
      <c r="J33" s="26"/>
    </row>
    <row r="34" spans="1:12" ht="12.75">
      <c r="A34" s="25" t="s">
        <v>1</v>
      </c>
      <c r="B34" s="26">
        <f>MIN(B3:B32)</f>
        <v>629.178101</v>
      </c>
      <c r="C34" s="26">
        <f>MIN(C3:C32)</f>
        <v>835.330597</v>
      </c>
      <c r="D34" s="26">
        <f>MIN(D3:D32)</f>
        <v>841.230957</v>
      </c>
      <c r="E34" s="26">
        <f>MIN(E3:E32)</f>
        <v>956.639954</v>
      </c>
      <c r="F34" s="26">
        <f>MIN(F3:F32)</f>
        <v>979.280029</v>
      </c>
      <c r="H34" s="26">
        <f>MIN(H3:H32)</f>
        <v>471.88357575</v>
      </c>
      <c r="I34" s="26">
        <f>MIN(I3:I32)</f>
        <v>626.49794775</v>
      </c>
      <c r="J34" s="26">
        <f>MIN(J3:J32)</f>
        <v>630.92321775</v>
      </c>
      <c r="K34" s="26">
        <f>MIN(K3:K32)</f>
        <v>717.4799654999999</v>
      </c>
      <c r="L34" s="26">
        <f>MIN(L3:L32)</f>
        <v>734.46002175</v>
      </c>
    </row>
    <row r="35" spans="1:12" ht="12.75">
      <c r="A35" s="25" t="s">
        <v>9</v>
      </c>
      <c r="B35" s="26">
        <f>MAX(B3:B32)</f>
        <v>1747.122437</v>
      </c>
      <c r="C35" s="26">
        <f>MAX(C3:C32)</f>
        <v>1765.175171</v>
      </c>
      <c r="D35" s="26">
        <f>MAX(D3:D32)</f>
        <v>1766.494858</v>
      </c>
      <c r="E35" s="26">
        <f>MAX(E3:E32)</f>
        <v>1772.118286</v>
      </c>
      <c r="F35" s="26">
        <f>MAX(F3:F32)</f>
        <v>1855.660522</v>
      </c>
      <c r="H35" s="26">
        <f>MAX(H3:H32)</f>
        <v>1310.34182775</v>
      </c>
      <c r="I35" s="26">
        <f>MAX(I3:I32)</f>
        <v>1323.8813782500001</v>
      </c>
      <c r="J35" s="26">
        <f>MAX(J3:J32)</f>
        <v>1324.8711435</v>
      </c>
      <c r="K35" s="26">
        <f>MAX(K3:K32)</f>
        <v>1329.0887145</v>
      </c>
      <c r="L35" s="26">
        <f>MAX(L3:L32)</f>
        <v>1391.7453914999999</v>
      </c>
    </row>
    <row r="37" ht="12.75">
      <c r="I37" s="27" t="s">
        <v>94</v>
      </c>
    </row>
    <row r="40" spans="2:4" ht="15.75">
      <c r="B40" s="28" t="s">
        <v>95</v>
      </c>
      <c r="C40" s="29"/>
      <c r="D40" s="29"/>
    </row>
  </sheetData>
  <sheetProtection selectLockedCells="1" selectUnlockedCells="1"/>
  <mergeCells count="2">
    <mergeCell ref="B1:F1"/>
    <mergeCell ref="H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8" sqref="O18"/>
    </sheetView>
  </sheetViews>
  <sheetFormatPr defaultColWidth="9.140625" defaultRowHeight="12.75"/>
  <cols>
    <col min="1" max="1" width="8.7109375" style="0" customWidth="1"/>
    <col min="2" max="2" width="9.8515625" style="23" customWidth="1"/>
    <col min="3" max="3" width="11.140625" style="23" customWidth="1"/>
    <col min="4" max="4" width="11.8515625" style="23" customWidth="1"/>
    <col min="5" max="5" width="12.28125" style="23" customWidth="1"/>
    <col min="6" max="6" width="9.140625" style="23" customWidth="1"/>
    <col min="7" max="7" width="9.140625" style="24" customWidth="1"/>
    <col min="8" max="8" width="9.8515625" style="23" customWidth="1"/>
    <col min="9" max="9" width="11.140625" style="23" customWidth="1"/>
    <col min="10" max="10" width="11.8515625" style="23" customWidth="1"/>
    <col min="11" max="11" width="12.28125" style="23" customWidth="1"/>
    <col min="12" max="12" width="9.140625" style="23" customWidth="1"/>
    <col min="13" max="13" width="9.140625" style="24" customWidth="1"/>
  </cols>
  <sheetData>
    <row r="1" spans="2:12" ht="12.75">
      <c r="B1" s="42" t="s">
        <v>92</v>
      </c>
      <c r="C1" s="42"/>
      <c r="D1" s="42"/>
      <c r="E1" s="42"/>
      <c r="F1" s="42"/>
      <c r="H1" s="43" t="s">
        <v>93</v>
      </c>
      <c r="I1" s="43"/>
      <c r="J1" s="43"/>
      <c r="K1" s="43"/>
      <c r="L1" s="43"/>
    </row>
    <row r="2" spans="1:15" ht="12.75">
      <c r="A2" s="25"/>
      <c r="B2" s="26" t="s">
        <v>1</v>
      </c>
      <c r="C2" s="26" t="s">
        <v>3</v>
      </c>
      <c r="D2" s="26" t="s">
        <v>5</v>
      </c>
      <c r="E2" s="26" t="s">
        <v>7</v>
      </c>
      <c r="F2" s="26" t="s">
        <v>9</v>
      </c>
      <c r="H2" s="26" t="s">
        <v>1</v>
      </c>
      <c r="I2" s="26" t="s">
        <v>3</v>
      </c>
      <c r="J2" s="26" t="s">
        <v>5</v>
      </c>
      <c r="K2" s="26" t="s">
        <v>7</v>
      </c>
      <c r="L2" s="26" t="s">
        <v>9</v>
      </c>
      <c r="O2" s="26" t="s">
        <v>96</v>
      </c>
    </row>
    <row r="3" spans="1:15" ht="12.75">
      <c r="A3" t="s">
        <v>63</v>
      </c>
      <c r="B3" s="23">
        <v>1976.494263</v>
      </c>
      <c r="C3" s="26">
        <v>2003.334412</v>
      </c>
      <c r="D3" s="26">
        <v>2004.140002</v>
      </c>
      <c r="E3" s="26">
        <v>2011.37561</v>
      </c>
      <c r="F3" s="23">
        <v>2019.314575</v>
      </c>
      <c r="H3" s="23">
        <f>+B3*0.75</f>
        <v>1482.37069725</v>
      </c>
      <c r="I3" s="23">
        <f aca="true" t="shared" si="0" ref="I3:I32">+C3*0.75</f>
        <v>1502.500809</v>
      </c>
      <c r="J3" s="26">
        <f aca="true" t="shared" si="1" ref="J3:J32">+D3*0.75</f>
        <v>1503.1050015</v>
      </c>
      <c r="K3" s="23">
        <f aca="true" t="shared" si="2" ref="K3:K32">+E3*0.75</f>
        <v>1508.5317075</v>
      </c>
      <c r="L3" s="23">
        <f aca="true" t="shared" si="3" ref="L3:L32">+F3*0.75</f>
        <v>1514.48593125</v>
      </c>
      <c r="O3" s="24">
        <f>+K3-I3</f>
        <v>6.0308985000001485</v>
      </c>
    </row>
    <row r="4" spans="1:15" ht="12.75">
      <c r="A4" t="s">
        <v>18</v>
      </c>
      <c r="B4" s="23">
        <v>1847.207642</v>
      </c>
      <c r="C4" s="26">
        <v>1905.133545</v>
      </c>
      <c r="D4" s="26">
        <v>1941.171827</v>
      </c>
      <c r="E4" s="26">
        <v>1959.570496</v>
      </c>
      <c r="F4" s="23">
        <v>2012.002808</v>
      </c>
      <c r="H4" s="23">
        <f aca="true" t="shared" si="4" ref="H4:H32">+B4*0.75</f>
        <v>1385.4057315</v>
      </c>
      <c r="I4" s="23">
        <f t="shared" si="0"/>
        <v>1428.85015875</v>
      </c>
      <c r="J4" s="26">
        <f t="shared" si="1"/>
        <v>1455.8788702499999</v>
      </c>
      <c r="K4" s="23">
        <f t="shared" si="2"/>
        <v>1469.677872</v>
      </c>
      <c r="L4" s="23">
        <f t="shared" si="3"/>
        <v>1509.002106</v>
      </c>
      <c r="O4" s="24">
        <f aca="true" t="shared" si="5" ref="O4:O32">+K4-I4</f>
        <v>40.82771324999999</v>
      </c>
    </row>
    <row r="5" spans="1:15" ht="12.75">
      <c r="A5" t="s">
        <v>70</v>
      </c>
      <c r="B5" s="23">
        <v>1642.097046</v>
      </c>
      <c r="C5" s="26">
        <v>1746.493713</v>
      </c>
      <c r="D5" s="26">
        <v>1873.400363</v>
      </c>
      <c r="E5" s="26">
        <v>2006.72583</v>
      </c>
      <c r="F5" s="23">
        <v>2053.495605</v>
      </c>
      <c r="H5" s="23">
        <f t="shared" si="4"/>
        <v>1231.5727845000001</v>
      </c>
      <c r="I5" s="23">
        <f t="shared" si="0"/>
        <v>1309.87028475</v>
      </c>
      <c r="J5" s="26">
        <f t="shared" si="1"/>
        <v>1405.05027225</v>
      </c>
      <c r="K5" s="23">
        <f t="shared" si="2"/>
        <v>1505.0443725</v>
      </c>
      <c r="L5" s="23">
        <f t="shared" si="3"/>
        <v>1540.12170375</v>
      </c>
      <c r="O5" s="30">
        <f t="shared" si="5"/>
        <v>195.1740877499999</v>
      </c>
    </row>
    <row r="6" spans="1:15" ht="12.75">
      <c r="A6" t="s">
        <v>30</v>
      </c>
      <c r="B6" s="23">
        <v>1179.016968</v>
      </c>
      <c r="C6" s="26">
        <v>1500.115479</v>
      </c>
      <c r="D6" s="26">
        <v>1818.792822</v>
      </c>
      <c r="E6" s="26">
        <v>1964.66864</v>
      </c>
      <c r="F6" s="23">
        <v>2093.579346</v>
      </c>
      <c r="H6" s="23">
        <f t="shared" si="4"/>
        <v>884.2627259999999</v>
      </c>
      <c r="I6" s="23">
        <f t="shared" si="0"/>
        <v>1125.08660925</v>
      </c>
      <c r="J6" s="26">
        <f t="shared" si="1"/>
        <v>1364.0946165</v>
      </c>
      <c r="K6" s="23">
        <f t="shared" si="2"/>
        <v>1473.5014800000001</v>
      </c>
      <c r="L6" s="23">
        <f t="shared" si="3"/>
        <v>1570.1845094999999</v>
      </c>
      <c r="O6" s="30">
        <f t="shared" si="5"/>
        <v>348.4148707500001</v>
      </c>
    </row>
    <row r="7" spans="1:15" ht="12.75">
      <c r="A7" t="s">
        <v>80</v>
      </c>
      <c r="B7" s="23">
        <v>1171.971191</v>
      </c>
      <c r="C7" s="26">
        <v>1453.651306</v>
      </c>
      <c r="D7" s="26">
        <v>1724.18965</v>
      </c>
      <c r="E7" s="26">
        <v>1894.281189</v>
      </c>
      <c r="F7" s="23">
        <v>2050.963623</v>
      </c>
      <c r="H7" s="23">
        <f t="shared" si="4"/>
        <v>878.9783932500001</v>
      </c>
      <c r="I7" s="23">
        <f t="shared" si="0"/>
        <v>1090.2384795</v>
      </c>
      <c r="J7" s="26">
        <f t="shared" si="1"/>
        <v>1293.1422375</v>
      </c>
      <c r="K7" s="23">
        <f t="shared" si="2"/>
        <v>1420.71089175</v>
      </c>
      <c r="L7" s="23">
        <f t="shared" si="3"/>
        <v>1538.2227172500002</v>
      </c>
      <c r="O7" s="30">
        <f t="shared" si="5"/>
        <v>330.47241224999993</v>
      </c>
    </row>
    <row r="8" spans="1:15" ht="12.75">
      <c r="A8" t="s">
        <v>39</v>
      </c>
      <c r="B8" s="23">
        <v>1348.812134</v>
      </c>
      <c r="C8" s="26">
        <v>1515.881531</v>
      </c>
      <c r="D8" s="26">
        <v>1670.65737</v>
      </c>
      <c r="E8" s="26">
        <v>1823.502319</v>
      </c>
      <c r="F8" s="23">
        <v>2009.07019</v>
      </c>
      <c r="H8" s="23">
        <f t="shared" si="4"/>
        <v>1011.6091005000001</v>
      </c>
      <c r="I8" s="23">
        <f t="shared" si="0"/>
        <v>1136.91114825</v>
      </c>
      <c r="J8" s="26">
        <f t="shared" si="1"/>
        <v>1252.9930275</v>
      </c>
      <c r="K8" s="23">
        <f t="shared" si="2"/>
        <v>1367.62673925</v>
      </c>
      <c r="L8" s="23">
        <f t="shared" si="3"/>
        <v>1506.8026424999998</v>
      </c>
      <c r="O8" s="30">
        <f t="shared" si="5"/>
        <v>230.7155909999999</v>
      </c>
    </row>
    <row r="9" spans="1:15" ht="12.75">
      <c r="A9" t="s">
        <v>50</v>
      </c>
      <c r="B9" s="23">
        <v>931.090942</v>
      </c>
      <c r="C9" s="26">
        <v>1408.200989</v>
      </c>
      <c r="D9" s="26">
        <v>1663.559485</v>
      </c>
      <c r="E9" s="26">
        <v>1955.889404</v>
      </c>
      <c r="F9" s="23">
        <v>2057.286133</v>
      </c>
      <c r="H9" s="23">
        <f t="shared" si="4"/>
        <v>698.3182065000001</v>
      </c>
      <c r="I9" s="23">
        <f t="shared" si="0"/>
        <v>1056.15074175</v>
      </c>
      <c r="J9" s="26">
        <f t="shared" si="1"/>
        <v>1247.66961375</v>
      </c>
      <c r="K9" s="23">
        <f t="shared" si="2"/>
        <v>1466.9170530000001</v>
      </c>
      <c r="L9" s="23">
        <f t="shared" si="3"/>
        <v>1542.9645997500002</v>
      </c>
      <c r="O9" s="30">
        <f t="shared" si="5"/>
        <v>410.7663112500002</v>
      </c>
    </row>
    <row r="10" spans="1:15" ht="12.75">
      <c r="A10" t="s">
        <v>60</v>
      </c>
      <c r="B10" s="23">
        <v>1394</v>
      </c>
      <c r="C10" s="26">
        <v>1402</v>
      </c>
      <c r="D10" s="26">
        <v>1611</v>
      </c>
      <c r="E10" s="26">
        <v>1706</v>
      </c>
      <c r="F10" s="23">
        <v>1786</v>
      </c>
      <c r="H10" s="23">
        <f>+B10*0.75</f>
        <v>1045.5</v>
      </c>
      <c r="I10" s="23">
        <f>+C10*0.75</f>
        <v>1051.5</v>
      </c>
      <c r="J10" s="26">
        <f>+D10*0.75</f>
        <v>1208.25</v>
      </c>
      <c r="K10" s="23">
        <f>+E10*0.75</f>
        <v>1279.5</v>
      </c>
      <c r="L10" s="23">
        <f>+F10*0.75</f>
        <v>1339.5</v>
      </c>
      <c r="O10" s="24">
        <f>+K10-I10</f>
        <v>228</v>
      </c>
    </row>
    <row r="11" spans="1:15" ht="12.75">
      <c r="A11" t="s">
        <v>72</v>
      </c>
      <c r="B11" s="23">
        <v>1267.541504</v>
      </c>
      <c r="C11" s="26">
        <v>1423.15802</v>
      </c>
      <c r="D11" s="26">
        <v>1533.660751</v>
      </c>
      <c r="E11" s="26">
        <v>1600.297119</v>
      </c>
      <c r="F11" s="23">
        <v>1671.236816</v>
      </c>
      <c r="H11" s="23">
        <f t="shared" si="4"/>
        <v>950.6561280000001</v>
      </c>
      <c r="I11" s="23">
        <f t="shared" si="0"/>
        <v>1067.3685150000001</v>
      </c>
      <c r="J11" s="26">
        <f t="shared" si="1"/>
        <v>1150.24556325</v>
      </c>
      <c r="K11" s="23">
        <f t="shared" si="2"/>
        <v>1200.22283925</v>
      </c>
      <c r="L11" s="23">
        <f t="shared" si="3"/>
        <v>1253.427612</v>
      </c>
      <c r="O11" s="30">
        <f t="shared" si="5"/>
        <v>132.85432425</v>
      </c>
    </row>
    <row r="12" spans="1:15" s="31" customFormat="1" ht="12.75">
      <c r="A12" s="31" t="s">
        <v>16</v>
      </c>
      <c r="B12" s="32">
        <v>1264.18396</v>
      </c>
      <c r="C12" s="33">
        <v>1387.157104</v>
      </c>
      <c r="D12" s="33">
        <v>1484.391338</v>
      </c>
      <c r="E12" s="33">
        <v>1549.873413</v>
      </c>
      <c r="F12" s="32">
        <v>1777.644287</v>
      </c>
      <c r="G12" s="34"/>
      <c r="H12" s="32">
        <f t="shared" si="4"/>
        <v>948.13797</v>
      </c>
      <c r="I12" s="32">
        <f t="shared" si="0"/>
        <v>1040.367828</v>
      </c>
      <c r="J12" s="33">
        <f t="shared" si="1"/>
        <v>1113.2935035</v>
      </c>
      <c r="K12" s="32">
        <f t="shared" si="2"/>
        <v>1162.40505975</v>
      </c>
      <c r="L12" s="32">
        <f t="shared" si="3"/>
        <v>1333.23321525</v>
      </c>
      <c r="M12" s="34"/>
      <c r="O12" s="30">
        <f t="shared" si="5"/>
        <v>122.03723175000005</v>
      </c>
    </row>
    <row r="13" spans="1:15" s="31" customFormat="1" ht="12.75">
      <c r="A13" s="31" t="s">
        <v>41</v>
      </c>
      <c r="B13" s="32">
        <v>1288.186279</v>
      </c>
      <c r="C13" s="33">
        <v>1331.814514</v>
      </c>
      <c r="D13" s="33">
        <v>1481.738158</v>
      </c>
      <c r="E13" s="33">
        <v>1822.62262</v>
      </c>
      <c r="F13" s="32">
        <v>1893.641602</v>
      </c>
      <c r="G13" s="34"/>
      <c r="H13" s="32">
        <f t="shared" si="4"/>
        <v>966.13970925</v>
      </c>
      <c r="I13" s="32">
        <f t="shared" si="0"/>
        <v>998.8608855</v>
      </c>
      <c r="J13" s="33">
        <f t="shared" si="1"/>
        <v>1111.3036185</v>
      </c>
      <c r="K13" s="32">
        <f t="shared" si="2"/>
        <v>1366.966965</v>
      </c>
      <c r="L13" s="32">
        <f t="shared" si="3"/>
        <v>1420.2312015</v>
      </c>
      <c r="M13" s="34"/>
      <c r="O13" s="30">
        <f t="shared" si="5"/>
        <v>368.1060795000001</v>
      </c>
    </row>
    <row r="14" spans="1:15" s="31" customFormat="1" ht="12.75">
      <c r="A14" s="31" t="s">
        <v>36</v>
      </c>
      <c r="B14" s="32">
        <v>1003.814331</v>
      </c>
      <c r="C14" s="33">
        <v>1145.939941</v>
      </c>
      <c r="D14" s="33">
        <v>1437.384884</v>
      </c>
      <c r="E14" s="33">
        <v>1793.055664</v>
      </c>
      <c r="F14" s="32">
        <v>1985.905151</v>
      </c>
      <c r="G14" s="34"/>
      <c r="H14" s="32">
        <f t="shared" si="4"/>
        <v>752.86074825</v>
      </c>
      <c r="I14" s="32">
        <f t="shared" si="0"/>
        <v>859.4549557500001</v>
      </c>
      <c r="J14" s="33">
        <f t="shared" si="1"/>
        <v>1078.038663</v>
      </c>
      <c r="K14" s="32">
        <f t="shared" si="2"/>
        <v>1344.791748</v>
      </c>
      <c r="L14" s="32">
        <f t="shared" si="3"/>
        <v>1489.42886325</v>
      </c>
      <c r="M14" s="34"/>
      <c r="O14" s="30">
        <f t="shared" si="5"/>
        <v>485.33679225000003</v>
      </c>
    </row>
    <row r="15" spans="1:15" s="31" customFormat="1" ht="12.75">
      <c r="A15" s="31" t="s">
        <v>44</v>
      </c>
      <c r="B15" s="32">
        <v>1277.834351</v>
      </c>
      <c r="C15" s="33">
        <v>1337.438843</v>
      </c>
      <c r="D15" s="33">
        <v>1395.245785</v>
      </c>
      <c r="E15" s="33">
        <v>1479.925049</v>
      </c>
      <c r="F15" s="32">
        <v>1518.641846</v>
      </c>
      <c r="G15" s="34"/>
      <c r="H15" s="32">
        <f t="shared" si="4"/>
        <v>958.37576325</v>
      </c>
      <c r="I15" s="32">
        <f t="shared" si="0"/>
        <v>1003.0791322499999</v>
      </c>
      <c r="J15" s="33">
        <f t="shared" si="1"/>
        <v>1046.43433875</v>
      </c>
      <c r="K15" s="32">
        <f t="shared" si="2"/>
        <v>1109.94378675</v>
      </c>
      <c r="L15" s="32">
        <f t="shared" si="3"/>
        <v>1138.9813844999999</v>
      </c>
      <c r="M15" s="34"/>
      <c r="O15" s="30">
        <f t="shared" si="5"/>
        <v>106.86465450000014</v>
      </c>
    </row>
    <row r="16" spans="1:15" s="31" customFormat="1" ht="12.75">
      <c r="A16" s="31" t="s">
        <v>76</v>
      </c>
      <c r="B16" s="32">
        <v>891.757935</v>
      </c>
      <c r="C16" s="33">
        <v>1305.549683</v>
      </c>
      <c r="D16" s="33">
        <v>1355.383809</v>
      </c>
      <c r="E16" s="33">
        <v>1419.74054</v>
      </c>
      <c r="F16" s="32">
        <v>1639.769653</v>
      </c>
      <c r="G16" s="34"/>
      <c r="H16" s="32">
        <f t="shared" si="4"/>
        <v>668.81845125</v>
      </c>
      <c r="I16" s="32">
        <f t="shared" si="0"/>
        <v>979.1622622499999</v>
      </c>
      <c r="J16" s="33">
        <f t="shared" si="1"/>
        <v>1016.53785675</v>
      </c>
      <c r="K16" s="32">
        <f t="shared" si="2"/>
        <v>1064.805405</v>
      </c>
      <c r="L16" s="32">
        <f t="shared" si="3"/>
        <v>1229.82723975</v>
      </c>
      <c r="M16" s="34"/>
      <c r="O16" s="34">
        <f t="shared" si="5"/>
        <v>85.64314275000015</v>
      </c>
    </row>
    <row r="17" spans="1:15" s="31" customFormat="1" ht="12.75">
      <c r="A17" s="31" t="s">
        <v>11</v>
      </c>
      <c r="B17" s="32">
        <v>956.781494</v>
      </c>
      <c r="C17" s="33">
        <v>1230.50354</v>
      </c>
      <c r="D17" s="33">
        <v>1376.759273</v>
      </c>
      <c r="E17" s="33">
        <v>1420.104675</v>
      </c>
      <c r="F17" s="32">
        <v>1977.500122</v>
      </c>
      <c r="G17" s="34"/>
      <c r="H17" s="32">
        <f t="shared" si="4"/>
        <v>717.5861205</v>
      </c>
      <c r="I17" s="32">
        <f t="shared" si="0"/>
        <v>922.877655</v>
      </c>
      <c r="J17" s="33">
        <f t="shared" si="1"/>
        <v>1032.56945475</v>
      </c>
      <c r="K17" s="32">
        <f t="shared" si="2"/>
        <v>1065.07850625</v>
      </c>
      <c r="L17" s="32">
        <f t="shared" si="3"/>
        <v>1483.1250915</v>
      </c>
      <c r="M17" s="34"/>
      <c r="O17" s="30">
        <f t="shared" si="5"/>
        <v>142.20085124999991</v>
      </c>
    </row>
    <row r="18" spans="1:15" s="31" customFormat="1" ht="12.75">
      <c r="A18" s="31" t="s">
        <v>78</v>
      </c>
      <c r="B18" s="32">
        <v>1069.123901</v>
      </c>
      <c r="C18" s="33">
        <v>1195.96283</v>
      </c>
      <c r="D18" s="33">
        <v>1280.467813</v>
      </c>
      <c r="E18" s="33">
        <v>1367.033081</v>
      </c>
      <c r="F18" s="32">
        <v>1420.590942</v>
      </c>
      <c r="G18" s="34"/>
      <c r="H18" s="32">
        <f t="shared" si="4"/>
        <v>801.84292575</v>
      </c>
      <c r="I18" s="32">
        <f t="shared" si="0"/>
        <v>896.9721225</v>
      </c>
      <c r="J18" s="33">
        <f t="shared" si="1"/>
        <v>960.3508597499999</v>
      </c>
      <c r="K18" s="32">
        <f t="shared" si="2"/>
        <v>1025.2748107500001</v>
      </c>
      <c r="L18" s="32">
        <f t="shared" si="3"/>
        <v>1065.4432065</v>
      </c>
      <c r="M18" s="34"/>
      <c r="O18" s="30">
        <f t="shared" si="5"/>
        <v>128.3026882500002</v>
      </c>
    </row>
    <row r="19" spans="1:15" s="31" customFormat="1" ht="12.75">
      <c r="A19" s="31" t="s">
        <v>20</v>
      </c>
      <c r="B19" s="32">
        <v>1082.885864</v>
      </c>
      <c r="C19" s="33">
        <v>1135.561035</v>
      </c>
      <c r="D19" s="33">
        <v>1172.285183</v>
      </c>
      <c r="E19" s="33">
        <v>1230.722351</v>
      </c>
      <c r="F19" s="32">
        <v>1285.643921</v>
      </c>
      <c r="G19" s="34"/>
      <c r="H19" s="32">
        <f t="shared" si="4"/>
        <v>812.1643980000001</v>
      </c>
      <c r="I19" s="32">
        <f t="shared" si="0"/>
        <v>851.67077625</v>
      </c>
      <c r="J19" s="33">
        <f t="shared" si="1"/>
        <v>879.21388725</v>
      </c>
      <c r="K19" s="32">
        <f t="shared" si="2"/>
        <v>923.0417632499999</v>
      </c>
      <c r="L19" s="32">
        <f t="shared" si="3"/>
        <v>964.2329407500001</v>
      </c>
      <c r="M19" s="34"/>
      <c r="O19" s="35">
        <f t="shared" si="5"/>
        <v>71.3709869999999</v>
      </c>
    </row>
    <row r="20" spans="1:15" s="31" customFormat="1" ht="12.75">
      <c r="A20" s="31" t="s">
        <v>56</v>
      </c>
      <c r="B20" s="32">
        <v>1127.455444</v>
      </c>
      <c r="C20" s="33">
        <v>1142.433655</v>
      </c>
      <c r="D20" s="33">
        <v>1155.751971</v>
      </c>
      <c r="E20" s="33">
        <v>1177.059265</v>
      </c>
      <c r="F20" s="32">
        <v>1184.967651</v>
      </c>
      <c r="G20" s="34"/>
      <c r="H20" s="32">
        <f t="shared" si="4"/>
        <v>845.5915829999999</v>
      </c>
      <c r="I20" s="32">
        <f t="shared" si="0"/>
        <v>856.8252412500001</v>
      </c>
      <c r="J20" s="33">
        <f t="shared" si="1"/>
        <v>866.81397825</v>
      </c>
      <c r="K20" s="32">
        <f t="shared" si="2"/>
        <v>882.7944487500001</v>
      </c>
      <c r="L20" s="32">
        <f t="shared" si="3"/>
        <v>888.72573825</v>
      </c>
      <c r="M20" s="34"/>
      <c r="O20" s="34">
        <f t="shared" si="5"/>
        <v>25.96920750000004</v>
      </c>
    </row>
    <row r="21" spans="1:15" s="31" customFormat="1" ht="12.75">
      <c r="A21" s="31" t="s">
        <v>23</v>
      </c>
      <c r="B21" s="32">
        <v>983.554443</v>
      </c>
      <c r="C21" s="33">
        <v>1086.544495</v>
      </c>
      <c r="D21" s="33">
        <v>1156.994519</v>
      </c>
      <c r="E21" s="33">
        <v>1264.424988</v>
      </c>
      <c r="F21" s="32">
        <v>1794.978394</v>
      </c>
      <c r="G21" s="34"/>
      <c r="H21" s="32">
        <f t="shared" si="4"/>
        <v>737.66583225</v>
      </c>
      <c r="I21" s="32">
        <f t="shared" si="0"/>
        <v>814.9083712500001</v>
      </c>
      <c r="J21" s="33">
        <f t="shared" si="1"/>
        <v>867.7458892500001</v>
      </c>
      <c r="K21" s="32">
        <f t="shared" si="2"/>
        <v>948.318741</v>
      </c>
      <c r="L21" s="32">
        <f t="shared" si="3"/>
        <v>1346.2337955</v>
      </c>
      <c r="M21" s="34"/>
      <c r="O21" s="30">
        <f t="shared" si="5"/>
        <v>133.41036974999997</v>
      </c>
    </row>
    <row r="22" spans="1:15" s="31" customFormat="1" ht="12.75">
      <c r="A22" s="31" t="s">
        <v>68</v>
      </c>
      <c r="B22" s="32">
        <v>1100.400269</v>
      </c>
      <c r="C22" s="33">
        <v>1136.833313</v>
      </c>
      <c r="D22" s="33">
        <v>1162.288241</v>
      </c>
      <c r="E22" s="33">
        <v>1180.235107</v>
      </c>
      <c r="F22" s="32">
        <v>1397.720215</v>
      </c>
      <c r="G22" s="34"/>
      <c r="H22" s="32">
        <f t="shared" si="4"/>
        <v>825.30020175</v>
      </c>
      <c r="I22" s="32">
        <f t="shared" si="0"/>
        <v>852.6249847500001</v>
      </c>
      <c r="J22" s="33">
        <f t="shared" si="1"/>
        <v>871.7161807499999</v>
      </c>
      <c r="K22" s="32">
        <f t="shared" si="2"/>
        <v>885.17633025</v>
      </c>
      <c r="L22" s="32">
        <f t="shared" si="3"/>
        <v>1048.29016125</v>
      </c>
      <c r="M22" s="34"/>
      <c r="O22" s="34">
        <f t="shared" si="5"/>
        <v>32.55134549999991</v>
      </c>
    </row>
    <row r="23" spans="1:15" s="31" customFormat="1" ht="12.75">
      <c r="A23" s="31" t="s">
        <v>53</v>
      </c>
      <c r="B23" s="32">
        <v>1129.640503</v>
      </c>
      <c r="C23" s="33">
        <v>1132.899292</v>
      </c>
      <c r="D23" s="33">
        <v>1166.576235</v>
      </c>
      <c r="E23" s="33">
        <v>1201.746094</v>
      </c>
      <c r="F23" s="32">
        <v>1215.781372</v>
      </c>
      <c r="G23" s="34"/>
      <c r="H23" s="32">
        <f t="shared" si="4"/>
        <v>847.2303772500001</v>
      </c>
      <c r="I23" s="32">
        <f t="shared" si="0"/>
        <v>849.674469</v>
      </c>
      <c r="J23" s="33">
        <f t="shared" si="1"/>
        <v>874.93217625</v>
      </c>
      <c r="K23" s="32">
        <f t="shared" si="2"/>
        <v>901.3095705000001</v>
      </c>
      <c r="L23" s="32">
        <f t="shared" si="3"/>
        <v>911.8360289999999</v>
      </c>
      <c r="M23" s="34"/>
      <c r="O23" s="34">
        <f t="shared" si="5"/>
        <v>51.63510150000002</v>
      </c>
    </row>
    <row r="24" spans="1:15" s="31" customFormat="1" ht="12.75">
      <c r="A24" s="31" t="s">
        <v>58</v>
      </c>
      <c r="B24" s="32">
        <v>1142.830444</v>
      </c>
      <c r="C24" s="33">
        <v>1146.647034</v>
      </c>
      <c r="D24" s="33">
        <v>1179.94803</v>
      </c>
      <c r="E24" s="33">
        <v>1214.415771</v>
      </c>
      <c r="F24" s="32">
        <v>1223.330078</v>
      </c>
      <c r="G24" s="34"/>
      <c r="H24" s="36">
        <f t="shared" si="4"/>
        <v>857.1228329999999</v>
      </c>
      <c r="I24" s="36">
        <f t="shared" si="0"/>
        <v>859.9852755000001</v>
      </c>
      <c r="J24" s="37">
        <f t="shared" si="1"/>
        <v>884.9610225</v>
      </c>
      <c r="K24" s="36">
        <f t="shared" si="2"/>
        <v>910.81182825</v>
      </c>
      <c r="L24" s="36">
        <f t="shared" si="3"/>
        <v>917.4975585</v>
      </c>
      <c r="M24" s="34"/>
      <c r="O24" s="34">
        <f t="shared" si="5"/>
        <v>50.826552749999905</v>
      </c>
    </row>
    <row r="25" spans="1:15" s="31" customFormat="1" ht="12.75">
      <c r="A25" s="31" t="s">
        <v>14</v>
      </c>
      <c r="B25" s="32">
        <v>1076.095337</v>
      </c>
      <c r="C25" s="33">
        <v>1078.220581</v>
      </c>
      <c r="D25" s="33">
        <v>1111.370644</v>
      </c>
      <c r="E25" s="33">
        <v>1139.415039</v>
      </c>
      <c r="F25" s="32">
        <v>1179.394287</v>
      </c>
      <c r="G25" s="34"/>
      <c r="H25" s="32">
        <f t="shared" si="4"/>
        <v>807.07150275</v>
      </c>
      <c r="I25" s="32">
        <f t="shared" si="0"/>
        <v>808.66543575</v>
      </c>
      <c r="J25" s="33">
        <f t="shared" si="1"/>
        <v>833.5279830000001</v>
      </c>
      <c r="K25" s="32">
        <f t="shared" si="2"/>
        <v>854.56127925</v>
      </c>
      <c r="L25" s="32">
        <f t="shared" si="3"/>
        <v>884.5457152500001</v>
      </c>
      <c r="M25" s="34"/>
      <c r="O25" s="34">
        <f t="shared" si="5"/>
        <v>45.895843499999955</v>
      </c>
    </row>
    <row r="26" spans="1:15" s="31" customFormat="1" ht="12.75">
      <c r="A26" s="31" t="s">
        <v>66</v>
      </c>
      <c r="B26" s="32">
        <v>1079.619019</v>
      </c>
      <c r="C26" s="33">
        <v>1084.755981</v>
      </c>
      <c r="D26" s="33">
        <v>1114.538959</v>
      </c>
      <c r="E26" s="33">
        <v>1146.088623</v>
      </c>
      <c r="F26" s="32">
        <v>1182.995605</v>
      </c>
      <c r="G26" s="34"/>
      <c r="H26" s="32">
        <f t="shared" si="4"/>
        <v>809.71426425</v>
      </c>
      <c r="I26" s="32">
        <f t="shared" si="0"/>
        <v>813.56698575</v>
      </c>
      <c r="J26" s="33">
        <f t="shared" si="1"/>
        <v>835.90421925</v>
      </c>
      <c r="K26" s="32">
        <f t="shared" si="2"/>
        <v>859.5664672500001</v>
      </c>
      <c r="L26" s="32">
        <f t="shared" si="3"/>
        <v>887.24670375</v>
      </c>
      <c r="M26" s="34"/>
      <c r="O26" s="34">
        <f t="shared" si="5"/>
        <v>45.999481500000115</v>
      </c>
    </row>
    <row r="27" spans="1:15" ht="12.75">
      <c r="A27" t="s">
        <v>26</v>
      </c>
      <c r="B27" s="23">
        <v>1078.071899</v>
      </c>
      <c r="C27" s="26">
        <v>1107.915649</v>
      </c>
      <c r="D27" s="26">
        <v>1129.202145</v>
      </c>
      <c r="E27" s="26">
        <v>1159.489685</v>
      </c>
      <c r="F27" s="23">
        <v>1183.043457</v>
      </c>
      <c r="H27" s="23">
        <f t="shared" si="4"/>
        <v>808.55392425</v>
      </c>
      <c r="I27" s="23">
        <f t="shared" si="0"/>
        <v>830.93673675</v>
      </c>
      <c r="J27" s="26">
        <f t="shared" si="1"/>
        <v>846.9016087499999</v>
      </c>
      <c r="K27" s="23">
        <f t="shared" si="2"/>
        <v>869.61726375</v>
      </c>
      <c r="L27" s="23">
        <f t="shared" si="3"/>
        <v>887.28259275</v>
      </c>
      <c r="O27" s="34">
        <f t="shared" si="5"/>
        <v>38.680526999999984</v>
      </c>
    </row>
    <row r="28" spans="1:15" ht="12.75">
      <c r="A28" t="s">
        <v>28</v>
      </c>
      <c r="B28" s="23">
        <v>1131.729492</v>
      </c>
      <c r="C28" s="26">
        <v>1138.078735</v>
      </c>
      <c r="D28" s="26">
        <v>1152.248531</v>
      </c>
      <c r="E28" s="26">
        <v>1170.781128</v>
      </c>
      <c r="F28" s="23">
        <v>1195.544434</v>
      </c>
      <c r="H28" s="23">
        <f t="shared" si="4"/>
        <v>848.797119</v>
      </c>
      <c r="I28" s="23">
        <f t="shared" si="0"/>
        <v>853.55905125</v>
      </c>
      <c r="J28" s="26">
        <f t="shared" si="1"/>
        <v>864.1863982499999</v>
      </c>
      <c r="K28" s="23">
        <f t="shared" si="2"/>
        <v>878.0858460000001</v>
      </c>
      <c r="L28" s="23">
        <f t="shared" si="3"/>
        <v>896.6583254999999</v>
      </c>
      <c r="O28" s="34">
        <f t="shared" si="5"/>
        <v>24.526794750000022</v>
      </c>
    </row>
    <row r="29" spans="1:15" ht="12.75">
      <c r="A29" t="s">
        <v>47</v>
      </c>
      <c r="B29" s="23">
        <v>955.773987</v>
      </c>
      <c r="C29" s="26">
        <v>1050.277222</v>
      </c>
      <c r="D29" s="26">
        <v>1092.106932</v>
      </c>
      <c r="E29" s="26">
        <v>1147.744568</v>
      </c>
      <c r="F29" s="23">
        <v>1198.161621</v>
      </c>
      <c r="H29" s="23">
        <f t="shared" si="4"/>
        <v>716.83049025</v>
      </c>
      <c r="I29" s="23">
        <f t="shared" si="0"/>
        <v>787.7079165</v>
      </c>
      <c r="J29" s="26">
        <f t="shared" si="1"/>
        <v>819.080199</v>
      </c>
      <c r="K29" s="23">
        <f t="shared" si="2"/>
        <v>860.808426</v>
      </c>
      <c r="L29" s="23">
        <f t="shared" si="3"/>
        <v>898.6212157499999</v>
      </c>
      <c r="O29" s="34">
        <f t="shared" si="5"/>
        <v>73.10050950000004</v>
      </c>
    </row>
    <row r="30" spans="1:15" ht="12.75">
      <c r="A30" t="s">
        <v>82</v>
      </c>
      <c r="B30" s="23">
        <v>843.667725</v>
      </c>
      <c r="C30" s="26">
        <v>1014.642609</v>
      </c>
      <c r="D30" s="26">
        <v>1089.985413</v>
      </c>
      <c r="E30" s="26">
        <v>1202.164856</v>
      </c>
      <c r="F30" s="23">
        <v>1276.932495</v>
      </c>
      <c r="H30" s="23">
        <f t="shared" si="4"/>
        <v>632.75079375</v>
      </c>
      <c r="I30" s="23">
        <f t="shared" si="0"/>
        <v>760.98195675</v>
      </c>
      <c r="J30" s="26">
        <f t="shared" si="1"/>
        <v>817.48905975</v>
      </c>
      <c r="K30" s="23">
        <f t="shared" si="2"/>
        <v>901.623642</v>
      </c>
      <c r="L30" s="23">
        <f t="shared" si="3"/>
        <v>957.69937125</v>
      </c>
      <c r="O30" s="30">
        <f t="shared" si="5"/>
        <v>140.64168525000002</v>
      </c>
    </row>
    <row r="31" spans="1:15" ht="12.75">
      <c r="A31" t="s">
        <v>74</v>
      </c>
      <c r="B31" s="23">
        <v>644.822021</v>
      </c>
      <c r="C31" s="26">
        <v>1055.943298</v>
      </c>
      <c r="D31" s="26">
        <v>1079.48306</v>
      </c>
      <c r="E31" s="26">
        <v>1142.813599</v>
      </c>
      <c r="F31" s="23">
        <v>1171.208984</v>
      </c>
      <c r="H31" s="23">
        <f t="shared" si="4"/>
        <v>483.61651574999996</v>
      </c>
      <c r="I31" s="23">
        <f t="shared" si="0"/>
        <v>791.9574734999999</v>
      </c>
      <c r="J31" s="26">
        <f t="shared" si="1"/>
        <v>809.612295</v>
      </c>
      <c r="K31" s="23">
        <f t="shared" si="2"/>
        <v>857.11019925</v>
      </c>
      <c r="L31" s="23">
        <f t="shared" si="3"/>
        <v>878.4067380000001</v>
      </c>
      <c r="O31" s="34">
        <f t="shared" si="5"/>
        <v>65.15272575000017</v>
      </c>
    </row>
    <row r="32" spans="1:15" ht="12.75">
      <c r="A32" t="s">
        <v>33</v>
      </c>
      <c r="B32" s="23">
        <v>836.915955</v>
      </c>
      <c r="C32" s="26">
        <v>1044.155212</v>
      </c>
      <c r="D32" s="26">
        <v>1054.286114</v>
      </c>
      <c r="E32" s="26">
        <v>1162.900452</v>
      </c>
      <c r="F32" s="23">
        <v>1190.168945</v>
      </c>
      <c r="H32" s="23">
        <f t="shared" si="4"/>
        <v>627.6869662500001</v>
      </c>
      <c r="I32" s="23">
        <f t="shared" si="0"/>
        <v>783.116409</v>
      </c>
      <c r="J32" s="26">
        <f t="shared" si="1"/>
        <v>790.7145855</v>
      </c>
      <c r="K32" s="23">
        <f t="shared" si="2"/>
        <v>872.1753390000001</v>
      </c>
      <c r="L32" s="23">
        <f t="shared" si="3"/>
        <v>892.6267087499999</v>
      </c>
      <c r="O32" s="34">
        <f t="shared" si="5"/>
        <v>89.05893000000015</v>
      </c>
    </row>
    <row r="33" spans="3:15" ht="12.75">
      <c r="C33" s="26"/>
      <c r="D33" s="26"/>
      <c r="E33" s="26"/>
      <c r="J33" s="26"/>
      <c r="O33" s="24"/>
    </row>
    <row r="34" spans="1:15" ht="12.75">
      <c r="A34" s="25" t="s">
        <v>1</v>
      </c>
      <c r="B34" s="26">
        <f>MIN(B3:B32)</f>
        <v>644.822021</v>
      </c>
      <c r="C34" s="26">
        <f>MIN(C3:C32)</f>
        <v>1014.642609</v>
      </c>
      <c r="D34" s="26">
        <f>MIN(D3:D32)</f>
        <v>1054.286114</v>
      </c>
      <c r="E34" s="26">
        <f>MIN(E3:E32)</f>
        <v>1139.415039</v>
      </c>
      <c r="F34" s="26">
        <f>MIN(F3:F32)</f>
        <v>1171.208984</v>
      </c>
      <c r="H34" s="26">
        <f>MIN(H3:H32)</f>
        <v>483.61651574999996</v>
      </c>
      <c r="I34" s="26">
        <f>MIN(I3:I32)</f>
        <v>760.98195675</v>
      </c>
      <c r="J34" s="26">
        <f>MIN(J3:J32)</f>
        <v>790.7145855</v>
      </c>
      <c r="K34" s="26">
        <f>MIN(K3:K32)</f>
        <v>854.56127925</v>
      </c>
      <c r="L34" s="26">
        <f>MIN(L3:L32)</f>
        <v>878.4067380000001</v>
      </c>
      <c r="O34" s="24"/>
    </row>
    <row r="35" spans="1:15" ht="12.75">
      <c r="A35" s="25" t="s">
        <v>9</v>
      </c>
      <c r="B35" s="26">
        <f>MAX(B3:B32)</f>
        <v>1976.494263</v>
      </c>
      <c r="C35" s="26">
        <f>MAX(C3:C32)</f>
        <v>2003.334412</v>
      </c>
      <c r="D35" s="26">
        <f>MAX(D3:D32)</f>
        <v>2004.140002</v>
      </c>
      <c r="E35" s="26">
        <f>MAX(E3:E32)</f>
        <v>2011.37561</v>
      </c>
      <c r="F35" s="26">
        <f>MAX(F3:F32)</f>
        <v>2093.579346</v>
      </c>
      <c r="H35" s="26">
        <f>MAX(H3:H32)</f>
        <v>1482.37069725</v>
      </c>
      <c r="I35" s="26">
        <f>MAX(I3:I32)</f>
        <v>1502.500809</v>
      </c>
      <c r="J35" s="26">
        <f>MAX(J3:J32)</f>
        <v>1503.1050015</v>
      </c>
      <c r="K35" s="26">
        <f>MAX(K3:K32)</f>
        <v>1508.5317075</v>
      </c>
      <c r="L35" s="26">
        <f>MAX(L3:L32)</f>
        <v>1570.1845094999999</v>
      </c>
      <c r="O35" s="24"/>
    </row>
    <row r="37" ht="12.75">
      <c r="I37" s="27" t="s">
        <v>94</v>
      </c>
    </row>
    <row r="40" spans="2:4" ht="15.75">
      <c r="B40" s="28" t="s">
        <v>97</v>
      </c>
      <c r="C40" s="29"/>
      <c r="D40" s="29"/>
    </row>
  </sheetData>
  <sheetProtection selectLockedCells="1" selectUnlockedCells="1"/>
  <mergeCells count="2">
    <mergeCell ref="B1:F1"/>
    <mergeCell ref="H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8.7109375" style="0" customWidth="1"/>
    <col min="2" max="2" width="9.8515625" style="23" customWidth="1"/>
    <col min="3" max="3" width="11.140625" style="23" customWidth="1"/>
    <col min="4" max="4" width="11.8515625" style="23" customWidth="1"/>
    <col min="5" max="5" width="12.28125" style="23" customWidth="1"/>
    <col min="6" max="6" width="9.140625" style="23" customWidth="1"/>
    <col min="7" max="7" width="9.140625" style="24" customWidth="1"/>
    <col min="8" max="8" width="9.8515625" style="23" customWidth="1"/>
    <col min="9" max="9" width="11.140625" style="23" customWidth="1"/>
    <col min="10" max="10" width="11.8515625" style="23" customWidth="1"/>
    <col min="11" max="11" width="12.28125" style="23" customWidth="1"/>
    <col min="12" max="12" width="9.140625" style="23" customWidth="1"/>
    <col min="13" max="13" width="9.140625" style="24" customWidth="1"/>
  </cols>
  <sheetData>
    <row r="1" spans="2:12" ht="12.75">
      <c r="B1" s="42" t="s">
        <v>92</v>
      </c>
      <c r="C1" s="42"/>
      <c r="D1" s="42"/>
      <c r="E1" s="42"/>
      <c r="F1" s="42"/>
      <c r="H1" s="43" t="s">
        <v>93</v>
      </c>
      <c r="I1" s="43"/>
      <c r="J1" s="43"/>
      <c r="K1" s="43"/>
      <c r="L1" s="43"/>
    </row>
    <row r="2" spans="1:12" ht="12.75">
      <c r="A2" s="25"/>
      <c r="B2" s="26" t="s">
        <v>1</v>
      </c>
      <c r="C2" s="26" t="s">
        <v>3</v>
      </c>
      <c r="D2" s="26" t="s">
        <v>5</v>
      </c>
      <c r="E2" s="26" t="s">
        <v>7</v>
      </c>
      <c r="F2" s="26" t="s">
        <v>9</v>
      </c>
      <c r="H2" s="26" t="s">
        <v>1</v>
      </c>
      <c r="I2" s="26" t="s">
        <v>3</v>
      </c>
      <c r="J2" s="26" t="s">
        <v>5</v>
      </c>
      <c r="K2" s="26" t="s">
        <v>7</v>
      </c>
      <c r="L2" s="26" t="s">
        <v>9</v>
      </c>
    </row>
    <row r="3" spans="1:12" ht="12.75">
      <c r="A3" t="s">
        <v>63</v>
      </c>
      <c r="B3" s="23">
        <v>1223.001953</v>
      </c>
      <c r="C3" s="23">
        <v>1252.093018</v>
      </c>
      <c r="D3" s="26">
        <v>1251.795506</v>
      </c>
      <c r="E3" s="23">
        <v>1258.059326</v>
      </c>
      <c r="F3" s="23">
        <v>1262.591187</v>
      </c>
      <c r="H3" s="23">
        <f>+B3*0.75</f>
        <v>917.25146475</v>
      </c>
      <c r="I3" s="23">
        <f aca="true" t="shared" si="0" ref="I3:L32">+C3*0.75</f>
        <v>939.0697635</v>
      </c>
      <c r="J3" s="26">
        <f t="shared" si="0"/>
        <v>938.8466295</v>
      </c>
      <c r="K3" s="23">
        <f t="shared" si="0"/>
        <v>943.5444945</v>
      </c>
      <c r="L3" s="23">
        <f t="shared" si="0"/>
        <v>946.94339025</v>
      </c>
    </row>
    <row r="4" spans="1:12" ht="12.75">
      <c r="A4" t="s">
        <v>18</v>
      </c>
      <c r="B4" s="23">
        <v>1101.155762</v>
      </c>
      <c r="C4" s="23">
        <v>1151.991882</v>
      </c>
      <c r="D4" s="26">
        <v>1170.691503</v>
      </c>
      <c r="E4" s="23">
        <v>1185.46405</v>
      </c>
      <c r="F4" s="23">
        <v>1215.74353</v>
      </c>
      <c r="H4" s="23">
        <f aca="true" t="shared" si="1" ref="H4:H32">+B4*0.75</f>
        <v>825.8668215</v>
      </c>
      <c r="I4" s="23">
        <f t="shared" si="0"/>
        <v>863.9939115</v>
      </c>
      <c r="J4" s="26">
        <f t="shared" si="0"/>
        <v>878.01862725</v>
      </c>
      <c r="K4" s="23">
        <f t="shared" si="0"/>
        <v>889.0980375</v>
      </c>
      <c r="L4" s="23">
        <f t="shared" si="0"/>
        <v>911.8076475</v>
      </c>
    </row>
    <row r="5" spans="1:12" ht="12.75">
      <c r="A5" t="s">
        <v>70</v>
      </c>
      <c r="B5" s="23">
        <v>1041.380249</v>
      </c>
      <c r="C5" s="23">
        <v>1150.679443</v>
      </c>
      <c r="D5" s="26">
        <v>1202.128703</v>
      </c>
      <c r="E5" s="23">
        <v>1262.284424</v>
      </c>
      <c r="F5" s="23">
        <v>1288.6698</v>
      </c>
      <c r="H5" s="23">
        <f t="shared" si="1"/>
        <v>781.0351867500001</v>
      </c>
      <c r="I5" s="23">
        <f t="shared" si="0"/>
        <v>863.00958225</v>
      </c>
      <c r="J5" s="26">
        <f t="shared" si="0"/>
        <v>901.59652725</v>
      </c>
      <c r="K5" s="23">
        <f t="shared" si="0"/>
        <v>946.713318</v>
      </c>
      <c r="L5" s="23">
        <f t="shared" si="0"/>
        <v>966.50235</v>
      </c>
    </row>
    <row r="6" spans="1:12" ht="12.75">
      <c r="A6" t="s">
        <v>30</v>
      </c>
      <c r="B6" s="23">
        <v>644.242432</v>
      </c>
      <c r="C6" s="23">
        <v>1003.458649</v>
      </c>
      <c r="D6" s="26">
        <v>1182.471692</v>
      </c>
      <c r="E6" s="23">
        <v>1252.567139</v>
      </c>
      <c r="F6" s="23">
        <v>1385.19519</v>
      </c>
      <c r="H6" s="23">
        <f t="shared" si="1"/>
        <v>483.181824</v>
      </c>
      <c r="I6" s="23">
        <f t="shared" si="0"/>
        <v>752.59398675</v>
      </c>
      <c r="J6" s="26">
        <f t="shared" si="0"/>
        <v>886.853769</v>
      </c>
      <c r="K6" s="23">
        <f t="shared" si="0"/>
        <v>939.42535425</v>
      </c>
      <c r="L6" s="23">
        <f t="shared" si="0"/>
        <v>1038.8963924999998</v>
      </c>
    </row>
    <row r="7" spans="1:12" ht="12.75">
      <c r="A7" t="s">
        <v>80</v>
      </c>
      <c r="B7" s="23">
        <v>626.165894</v>
      </c>
      <c r="C7" s="23">
        <v>920.21814</v>
      </c>
      <c r="D7" s="26">
        <v>1089.082828</v>
      </c>
      <c r="E7" s="23">
        <v>1186.067627</v>
      </c>
      <c r="F7" s="23">
        <v>1282.349487</v>
      </c>
      <c r="H7" s="23">
        <f t="shared" si="1"/>
        <v>469.6244205</v>
      </c>
      <c r="I7" s="23">
        <f t="shared" si="0"/>
        <v>690.163605</v>
      </c>
      <c r="J7" s="26">
        <f t="shared" si="0"/>
        <v>816.812121</v>
      </c>
      <c r="K7" s="23">
        <f t="shared" si="0"/>
        <v>889.5507202499999</v>
      </c>
      <c r="L7" s="23">
        <f t="shared" si="0"/>
        <v>961.76211525</v>
      </c>
    </row>
    <row r="8" spans="1:12" ht="12.75">
      <c r="A8" t="s">
        <v>39</v>
      </c>
      <c r="B8" s="23">
        <v>680.280396</v>
      </c>
      <c r="C8" s="23">
        <v>954.255707</v>
      </c>
      <c r="D8" s="26">
        <v>1025.661637</v>
      </c>
      <c r="E8" s="23">
        <v>1121.143311</v>
      </c>
      <c r="F8" s="23">
        <v>1238.998657</v>
      </c>
      <c r="H8" s="23">
        <f t="shared" si="1"/>
        <v>510.21029699999997</v>
      </c>
      <c r="I8" s="23">
        <f t="shared" si="0"/>
        <v>715.69178025</v>
      </c>
      <c r="J8" s="26">
        <f t="shared" si="0"/>
        <v>769.2462277499999</v>
      </c>
      <c r="K8" s="23">
        <f t="shared" si="0"/>
        <v>840.8574832500001</v>
      </c>
      <c r="L8" s="23">
        <f t="shared" si="0"/>
        <v>929.2489927500001</v>
      </c>
    </row>
    <row r="9" spans="1:12" ht="12.75">
      <c r="A9" t="s">
        <v>50</v>
      </c>
      <c r="B9" s="23">
        <v>472.65976</v>
      </c>
      <c r="C9" s="23">
        <v>948.455627</v>
      </c>
      <c r="D9" s="26">
        <v>1098.317901</v>
      </c>
      <c r="E9" s="23">
        <v>1219.999878</v>
      </c>
      <c r="F9" s="23">
        <v>1517.437256</v>
      </c>
      <c r="H9" s="23">
        <f t="shared" si="1"/>
        <v>354.49482</v>
      </c>
      <c r="I9" s="23">
        <f t="shared" si="0"/>
        <v>711.34172025</v>
      </c>
      <c r="J9" s="26">
        <f t="shared" si="0"/>
        <v>823.7384257499999</v>
      </c>
      <c r="K9" s="23">
        <f t="shared" si="0"/>
        <v>914.9999085000001</v>
      </c>
      <c r="L9" s="23">
        <f t="shared" si="0"/>
        <v>1138.077942</v>
      </c>
    </row>
    <row r="10" spans="1:12" ht="12.75">
      <c r="A10" t="s">
        <v>72</v>
      </c>
      <c r="B10" s="23">
        <v>743.069519</v>
      </c>
      <c r="C10" s="23">
        <v>940.298462</v>
      </c>
      <c r="D10" s="26">
        <v>1038.933567</v>
      </c>
      <c r="E10" s="23">
        <v>1083.224243</v>
      </c>
      <c r="F10" s="23">
        <v>1163.217651</v>
      </c>
      <c r="H10" s="23">
        <f t="shared" si="1"/>
        <v>557.30213925</v>
      </c>
      <c r="I10" s="23">
        <f t="shared" si="0"/>
        <v>705.2238465</v>
      </c>
      <c r="J10" s="26">
        <f t="shared" si="0"/>
        <v>779.20017525</v>
      </c>
      <c r="K10" s="23">
        <f t="shared" si="0"/>
        <v>812.41818225</v>
      </c>
      <c r="L10" s="23">
        <f t="shared" si="0"/>
        <v>872.41323825</v>
      </c>
    </row>
    <row r="11" spans="1:12" ht="12.75">
      <c r="A11" t="s">
        <v>60</v>
      </c>
      <c r="B11" s="23">
        <v>684</v>
      </c>
      <c r="C11" s="23">
        <v>811</v>
      </c>
      <c r="D11" s="26">
        <v>1036</v>
      </c>
      <c r="E11" s="23">
        <v>1102</v>
      </c>
      <c r="F11" s="23">
        <v>1232</v>
      </c>
      <c r="H11" s="23">
        <f>+B11*0.75</f>
        <v>513</v>
      </c>
      <c r="I11" s="23">
        <f>+C11*0.75</f>
        <v>608.25</v>
      </c>
      <c r="J11" s="26">
        <f>+D11*0.75</f>
        <v>777</v>
      </c>
      <c r="K11" s="23">
        <f>+E11*0.75</f>
        <v>826.5</v>
      </c>
      <c r="L11" s="23">
        <f>+F11*0.75</f>
        <v>924</v>
      </c>
    </row>
    <row r="12" spans="1:12" ht="12.75">
      <c r="A12" t="s">
        <v>16</v>
      </c>
      <c r="B12" s="23">
        <v>687.868591</v>
      </c>
      <c r="C12" s="23">
        <v>896.701904</v>
      </c>
      <c r="D12" s="26">
        <v>976.614046</v>
      </c>
      <c r="E12" s="23">
        <v>1029.558044</v>
      </c>
      <c r="F12" s="23">
        <v>1236.492798</v>
      </c>
      <c r="H12" s="23">
        <f t="shared" si="1"/>
        <v>515.90144325</v>
      </c>
      <c r="I12" s="23">
        <f t="shared" si="0"/>
        <v>672.526428</v>
      </c>
      <c r="J12" s="26">
        <f t="shared" si="0"/>
        <v>732.4605345</v>
      </c>
      <c r="K12" s="23">
        <f t="shared" si="0"/>
        <v>772.168533</v>
      </c>
      <c r="L12" s="23">
        <f t="shared" si="0"/>
        <v>927.3695984999999</v>
      </c>
    </row>
    <row r="13" spans="1:12" ht="12.75">
      <c r="A13" t="s">
        <v>41</v>
      </c>
      <c r="B13" s="23">
        <v>772.175293</v>
      </c>
      <c r="C13" s="23">
        <v>887.555267</v>
      </c>
      <c r="D13" s="26">
        <v>988.653264</v>
      </c>
      <c r="E13" s="23">
        <v>1207.861023</v>
      </c>
      <c r="F13" s="23">
        <v>1261.219849</v>
      </c>
      <c r="H13" s="23">
        <f t="shared" si="1"/>
        <v>579.13146975</v>
      </c>
      <c r="I13" s="23">
        <f t="shared" si="0"/>
        <v>665.66645025</v>
      </c>
      <c r="J13" s="26">
        <f t="shared" si="0"/>
        <v>741.489948</v>
      </c>
      <c r="K13" s="23">
        <f t="shared" si="0"/>
        <v>905.89576725</v>
      </c>
      <c r="L13" s="23">
        <f t="shared" si="0"/>
        <v>945.91488675</v>
      </c>
    </row>
    <row r="14" spans="1:12" ht="12.75">
      <c r="A14" t="s">
        <v>36</v>
      </c>
      <c r="B14" s="23">
        <v>537.984863</v>
      </c>
      <c r="C14" s="23">
        <v>792.433868</v>
      </c>
      <c r="D14" s="26">
        <v>978.738818</v>
      </c>
      <c r="E14" s="23">
        <v>1217.432922</v>
      </c>
      <c r="F14" s="23">
        <v>1434.959961</v>
      </c>
      <c r="H14" s="23">
        <f t="shared" si="1"/>
        <v>403.48864725</v>
      </c>
      <c r="I14" s="23">
        <f t="shared" si="0"/>
        <v>594.3254009999999</v>
      </c>
      <c r="J14" s="26">
        <f t="shared" si="0"/>
        <v>734.0541135000001</v>
      </c>
      <c r="K14" s="23">
        <f t="shared" si="0"/>
        <v>913.0746915</v>
      </c>
      <c r="L14" s="23">
        <f t="shared" si="0"/>
        <v>1076.21997075</v>
      </c>
    </row>
    <row r="15" spans="1:12" ht="12.75">
      <c r="A15" t="s">
        <v>44</v>
      </c>
      <c r="B15" s="23">
        <v>874.077271</v>
      </c>
      <c r="C15" s="23">
        <v>905.893921</v>
      </c>
      <c r="D15" s="26">
        <v>943.694908</v>
      </c>
      <c r="E15" s="23">
        <v>1005.046997</v>
      </c>
      <c r="F15" s="23">
        <v>1037.370239</v>
      </c>
      <c r="H15" s="23">
        <f t="shared" si="1"/>
        <v>655.55795325</v>
      </c>
      <c r="I15" s="23">
        <f t="shared" si="0"/>
        <v>679.42044075</v>
      </c>
      <c r="J15" s="26">
        <f t="shared" si="0"/>
        <v>707.7711810000001</v>
      </c>
      <c r="K15" s="23">
        <f t="shared" si="0"/>
        <v>753.78524775</v>
      </c>
      <c r="L15" s="23">
        <f t="shared" si="0"/>
        <v>778.0276792500001</v>
      </c>
    </row>
    <row r="16" spans="1:12" ht="12.75">
      <c r="A16" t="s">
        <v>76</v>
      </c>
      <c r="B16" s="23">
        <v>454.342316</v>
      </c>
      <c r="C16" s="23">
        <v>884.805359</v>
      </c>
      <c r="D16" s="26">
        <v>921.782874</v>
      </c>
      <c r="E16" s="23">
        <v>966.294312</v>
      </c>
      <c r="F16" s="23">
        <v>1207.309448</v>
      </c>
      <c r="H16" s="23">
        <f t="shared" si="1"/>
        <v>340.756737</v>
      </c>
      <c r="I16" s="23">
        <f t="shared" si="0"/>
        <v>663.60401925</v>
      </c>
      <c r="J16" s="26">
        <f t="shared" si="0"/>
        <v>691.3371555</v>
      </c>
      <c r="K16" s="23">
        <f t="shared" si="0"/>
        <v>724.720734</v>
      </c>
      <c r="L16" s="23">
        <f t="shared" si="0"/>
        <v>905.482086</v>
      </c>
    </row>
    <row r="17" spans="1:12" ht="12.75">
      <c r="A17" t="s">
        <v>11</v>
      </c>
      <c r="B17" s="23">
        <v>511.373413</v>
      </c>
      <c r="C17" s="23">
        <v>839.442566</v>
      </c>
      <c r="D17" s="26">
        <v>965.952441</v>
      </c>
      <c r="E17" s="23">
        <v>992.299591</v>
      </c>
      <c r="F17" s="23">
        <v>1510.612183</v>
      </c>
      <c r="H17" s="23">
        <f t="shared" si="1"/>
        <v>383.53005975</v>
      </c>
      <c r="I17" s="23">
        <f t="shared" si="0"/>
        <v>629.5819245</v>
      </c>
      <c r="J17" s="26">
        <f t="shared" si="0"/>
        <v>724.46433075</v>
      </c>
      <c r="K17" s="23">
        <f t="shared" si="0"/>
        <v>744.22469325</v>
      </c>
      <c r="L17" s="23">
        <f t="shared" si="0"/>
        <v>1132.95913725</v>
      </c>
    </row>
    <row r="18" spans="1:12" ht="12.75">
      <c r="A18" t="s">
        <v>78</v>
      </c>
      <c r="B18" s="23">
        <v>662.494202</v>
      </c>
      <c r="C18" s="23">
        <v>828.817627</v>
      </c>
      <c r="D18" s="26">
        <v>886.742113</v>
      </c>
      <c r="E18" s="23">
        <v>923.221161</v>
      </c>
      <c r="F18" s="23">
        <v>1027.731323</v>
      </c>
      <c r="H18" s="23">
        <f t="shared" si="1"/>
        <v>496.8706515</v>
      </c>
      <c r="I18" s="23">
        <f t="shared" si="0"/>
        <v>621.61322025</v>
      </c>
      <c r="J18" s="26">
        <f t="shared" si="0"/>
        <v>665.05658475</v>
      </c>
      <c r="K18" s="23">
        <f t="shared" si="0"/>
        <v>692.4158707500001</v>
      </c>
      <c r="L18" s="23">
        <f t="shared" si="0"/>
        <v>770.79849225</v>
      </c>
    </row>
    <row r="19" spans="1:12" ht="12.75">
      <c r="A19" t="s">
        <v>20</v>
      </c>
      <c r="B19" s="23">
        <v>706.514282</v>
      </c>
      <c r="C19" s="23">
        <v>779.623871</v>
      </c>
      <c r="D19" s="26">
        <v>804.994278</v>
      </c>
      <c r="E19" s="23">
        <v>834.09317</v>
      </c>
      <c r="F19" s="23">
        <v>915.889954</v>
      </c>
      <c r="H19" s="23">
        <f t="shared" si="1"/>
        <v>529.8857115</v>
      </c>
      <c r="I19" s="23">
        <f t="shared" si="0"/>
        <v>584.7179032500001</v>
      </c>
      <c r="J19" s="26">
        <f t="shared" si="0"/>
        <v>603.7457085</v>
      </c>
      <c r="K19" s="23">
        <f t="shared" si="0"/>
        <v>625.5698775</v>
      </c>
      <c r="L19" s="23">
        <f t="shared" si="0"/>
        <v>686.9174654999999</v>
      </c>
    </row>
    <row r="20" spans="1:12" ht="12.75">
      <c r="A20" t="s">
        <v>56</v>
      </c>
      <c r="B20" s="23">
        <v>766.016663</v>
      </c>
      <c r="C20" s="23">
        <v>777.085449</v>
      </c>
      <c r="D20" s="26">
        <v>787.412213</v>
      </c>
      <c r="E20" s="23">
        <v>798.630096</v>
      </c>
      <c r="F20" s="23">
        <v>806.480713</v>
      </c>
      <c r="H20" s="23">
        <f t="shared" si="1"/>
        <v>574.51249725</v>
      </c>
      <c r="I20" s="23">
        <f t="shared" si="0"/>
        <v>582.81408675</v>
      </c>
      <c r="J20" s="26">
        <f t="shared" si="0"/>
        <v>590.5591597499999</v>
      </c>
      <c r="K20" s="23">
        <f t="shared" si="0"/>
        <v>598.972572</v>
      </c>
      <c r="L20" s="23">
        <f t="shared" si="0"/>
        <v>604.86053475</v>
      </c>
    </row>
    <row r="21" spans="1:12" ht="12.75">
      <c r="A21" t="s">
        <v>23</v>
      </c>
      <c r="B21" s="23">
        <v>537.034302</v>
      </c>
      <c r="C21" s="23">
        <v>753.643463</v>
      </c>
      <c r="D21" s="26">
        <v>803.89751</v>
      </c>
      <c r="E21" s="23">
        <v>873.604309</v>
      </c>
      <c r="F21" s="23">
        <v>1367.548096</v>
      </c>
      <c r="H21" s="23">
        <f t="shared" si="1"/>
        <v>402.7757265</v>
      </c>
      <c r="I21" s="23">
        <f t="shared" si="0"/>
        <v>565.23259725</v>
      </c>
      <c r="J21" s="26">
        <f t="shared" si="0"/>
        <v>602.9231325000001</v>
      </c>
      <c r="K21" s="23">
        <f t="shared" si="0"/>
        <v>655.20323175</v>
      </c>
      <c r="L21" s="23">
        <f t="shared" si="0"/>
        <v>1025.6610719999999</v>
      </c>
    </row>
    <row r="22" spans="1:12" ht="12.75">
      <c r="A22" t="s">
        <v>68</v>
      </c>
      <c r="B22" s="23">
        <v>690.406189</v>
      </c>
      <c r="C22" s="23">
        <v>791.577759</v>
      </c>
      <c r="D22" s="26">
        <v>813.912883</v>
      </c>
      <c r="E22" s="23">
        <v>832.556091</v>
      </c>
      <c r="F22" s="23">
        <v>1008.504333</v>
      </c>
      <c r="H22" s="23">
        <f t="shared" si="1"/>
        <v>517.80464175</v>
      </c>
      <c r="I22" s="23">
        <f t="shared" si="0"/>
        <v>593.6833192500001</v>
      </c>
      <c r="J22" s="26">
        <f t="shared" si="0"/>
        <v>610.43466225</v>
      </c>
      <c r="K22" s="23">
        <f t="shared" si="0"/>
        <v>624.41706825</v>
      </c>
      <c r="L22" s="23">
        <f t="shared" si="0"/>
        <v>756.37824975</v>
      </c>
    </row>
    <row r="23" spans="1:12" ht="12.75">
      <c r="A23" t="s">
        <v>53</v>
      </c>
      <c r="B23" s="23">
        <v>796.500916</v>
      </c>
      <c r="C23" s="23">
        <v>800.545654</v>
      </c>
      <c r="D23" s="26">
        <v>829.086821</v>
      </c>
      <c r="E23" s="23">
        <v>857.139618</v>
      </c>
      <c r="F23" s="23">
        <v>866.523376</v>
      </c>
      <c r="H23" s="23">
        <f t="shared" si="1"/>
        <v>597.375687</v>
      </c>
      <c r="I23" s="23">
        <f t="shared" si="0"/>
        <v>600.4092405</v>
      </c>
      <c r="J23" s="26">
        <f t="shared" si="0"/>
        <v>621.81511575</v>
      </c>
      <c r="K23" s="23">
        <f t="shared" si="0"/>
        <v>642.8547135</v>
      </c>
      <c r="L23" s="23">
        <f t="shared" si="0"/>
        <v>649.892532</v>
      </c>
    </row>
    <row r="24" spans="1:12" ht="12.75">
      <c r="A24" t="s">
        <v>58</v>
      </c>
      <c r="B24" s="23">
        <v>822.5495</v>
      </c>
      <c r="C24" s="23">
        <v>827.633514</v>
      </c>
      <c r="D24" s="26">
        <v>847.757437</v>
      </c>
      <c r="E24" s="23">
        <v>865.296173</v>
      </c>
      <c r="F24" s="23">
        <v>873.447327</v>
      </c>
      <c r="H24" s="23">
        <f t="shared" si="1"/>
        <v>616.912125</v>
      </c>
      <c r="I24" s="23">
        <f t="shared" si="0"/>
        <v>620.7251355</v>
      </c>
      <c r="J24" s="26">
        <f t="shared" si="0"/>
        <v>635.8180777499999</v>
      </c>
      <c r="K24" s="23">
        <f t="shared" si="0"/>
        <v>648.97212975</v>
      </c>
      <c r="L24" s="23">
        <f t="shared" si="0"/>
        <v>655.08549525</v>
      </c>
    </row>
    <row r="25" spans="1:12" ht="12.75">
      <c r="A25" t="s">
        <v>14</v>
      </c>
      <c r="B25" s="23">
        <v>741.960388</v>
      </c>
      <c r="C25" s="23">
        <v>744.626526</v>
      </c>
      <c r="D25" s="26">
        <v>765.710351</v>
      </c>
      <c r="E25" s="23">
        <v>788.989929</v>
      </c>
      <c r="F25" s="23">
        <v>803.908569</v>
      </c>
      <c r="H25" s="23">
        <f t="shared" si="1"/>
        <v>556.470291</v>
      </c>
      <c r="I25" s="23">
        <f t="shared" si="0"/>
        <v>558.4698945</v>
      </c>
      <c r="J25" s="26">
        <f t="shared" si="0"/>
        <v>574.28276325</v>
      </c>
      <c r="K25" s="23">
        <f t="shared" si="0"/>
        <v>591.74244675</v>
      </c>
      <c r="L25" s="23">
        <f t="shared" si="0"/>
        <v>602.93142675</v>
      </c>
    </row>
    <row r="26" spans="1:12" ht="12.75">
      <c r="A26" t="s">
        <v>66</v>
      </c>
      <c r="B26" s="23">
        <v>746.475891</v>
      </c>
      <c r="C26" s="23">
        <v>750.29425</v>
      </c>
      <c r="D26" s="26">
        <v>781.205018</v>
      </c>
      <c r="E26" s="23">
        <v>805.767181</v>
      </c>
      <c r="F26" s="23">
        <v>839.92749</v>
      </c>
      <c r="H26" s="23">
        <f t="shared" si="1"/>
        <v>559.85691825</v>
      </c>
      <c r="I26" s="23">
        <f t="shared" si="0"/>
        <v>562.7206875</v>
      </c>
      <c r="J26" s="26">
        <f t="shared" si="0"/>
        <v>585.9037635</v>
      </c>
      <c r="K26" s="23">
        <f t="shared" si="0"/>
        <v>604.32538575</v>
      </c>
      <c r="L26" s="23">
        <f t="shared" si="0"/>
        <v>629.9456175</v>
      </c>
    </row>
    <row r="27" spans="1:12" ht="12.75">
      <c r="A27" t="s">
        <v>26</v>
      </c>
      <c r="B27" s="23">
        <v>779.793518</v>
      </c>
      <c r="C27" s="23">
        <v>795.007202</v>
      </c>
      <c r="D27" s="26">
        <v>814.177002</v>
      </c>
      <c r="E27" s="23">
        <v>831.100403</v>
      </c>
      <c r="F27" s="23">
        <v>844.503418</v>
      </c>
      <c r="H27" s="23">
        <f t="shared" si="1"/>
        <v>584.8451385</v>
      </c>
      <c r="I27" s="23">
        <f t="shared" si="0"/>
        <v>596.2554015000001</v>
      </c>
      <c r="J27" s="26">
        <f t="shared" si="0"/>
        <v>610.6327515</v>
      </c>
      <c r="K27" s="23">
        <f t="shared" si="0"/>
        <v>623.32530225</v>
      </c>
      <c r="L27" s="23">
        <f t="shared" si="0"/>
        <v>633.3775635</v>
      </c>
    </row>
    <row r="28" spans="1:12" ht="12.75">
      <c r="A28" t="s">
        <v>28</v>
      </c>
      <c r="B28" s="23">
        <v>827.613708</v>
      </c>
      <c r="C28" s="23">
        <v>831.04425</v>
      </c>
      <c r="D28" s="26">
        <v>838.85996</v>
      </c>
      <c r="E28" s="23">
        <v>853.628448</v>
      </c>
      <c r="F28" s="23">
        <v>875.01062</v>
      </c>
      <c r="H28" s="23">
        <f t="shared" si="1"/>
        <v>620.710281</v>
      </c>
      <c r="I28" s="23">
        <f t="shared" si="0"/>
        <v>623.2831875</v>
      </c>
      <c r="J28" s="26">
        <f t="shared" si="0"/>
        <v>629.1449700000001</v>
      </c>
      <c r="K28" s="23">
        <f t="shared" si="0"/>
        <v>640.2213360000001</v>
      </c>
      <c r="L28" s="23">
        <f t="shared" si="0"/>
        <v>656.257965</v>
      </c>
    </row>
    <row r="29" spans="1:12" ht="12.75">
      <c r="A29" t="s">
        <v>47</v>
      </c>
      <c r="B29" s="23">
        <v>623.287781</v>
      </c>
      <c r="C29" s="23">
        <v>755.468933</v>
      </c>
      <c r="D29" s="26">
        <v>779.41729</v>
      </c>
      <c r="E29" s="23">
        <v>811.985504</v>
      </c>
      <c r="F29" s="23">
        <v>853.940857</v>
      </c>
      <c r="H29" s="23">
        <f t="shared" si="1"/>
        <v>467.46583575</v>
      </c>
      <c r="I29" s="23">
        <f t="shared" si="0"/>
        <v>566.60169975</v>
      </c>
      <c r="J29" s="26">
        <f t="shared" si="0"/>
        <v>584.5629675</v>
      </c>
      <c r="K29" s="23">
        <f t="shared" si="0"/>
        <v>608.9891279999999</v>
      </c>
      <c r="L29" s="23">
        <f t="shared" si="0"/>
        <v>640.45564275</v>
      </c>
    </row>
    <row r="30" spans="1:12" ht="12.75">
      <c r="A30" t="s">
        <v>82</v>
      </c>
      <c r="B30" s="23">
        <v>516.29364</v>
      </c>
      <c r="C30" s="23">
        <v>733.072876</v>
      </c>
      <c r="D30" s="26">
        <v>779.108834</v>
      </c>
      <c r="E30" s="23">
        <v>838.670868</v>
      </c>
      <c r="F30" s="23">
        <v>890.512207</v>
      </c>
      <c r="H30" s="23">
        <f t="shared" si="1"/>
        <v>387.22023</v>
      </c>
      <c r="I30" s="23">
        <f t="shared" si="0"/>
        <v>549.8046569999999</v>
      </c>
      <c r="J30" s="26">
        <f t="shared" si="0"/>
        <v>584.3316255</v>
      </c>
      <c r="K30" s="23">
        <f t="shared" si="0"/>
        <v>629.003151</v>
      </c>
      <c r="L30" s="23">
        <f t="shared" si="0"/>
        <v>667.88415525</v>
      </c>
    </row>
    <row r="31" spans="1:12" ht="12.75">
      <c r="A31" t="s">
        <v>74</v>
      </c>
      <c r="B31" s="23">
        <v>386.399017</v>
      </c>
      <c r="C31" s="23">
        <v>767.406097</v>
      </c>
      <c r="D31" s="26">
        <v>826.494727</v>
      </c>
      <c r="E31" s="23">
        <v>860.3258060000001</v>
      </c>
      <c r="F31" s="23">
        <v>919.354431</v>
      </c>
      <c r="H31" s="23">
        <f t="shared" si="1"/>
        <v>289.79926275</v>
      </c>
      <c r="I31" s="23">
        <f t="shared" si="0"/>
        <v>575.55457275</v>
      </c>
      <c r="J31" s="26">
        <f t="shared" si="0"/>
        <v>619.87104525</v>
      </c>
      <c r="K31" s="23">
        <f t="shared" si="0"/>
        <v>645.2443545000001</v>
      </c>
      <c r="L31" s="23">
        <f t="shared" si="0"/>
        <v>689.51582325</v>
      </c>
    </row>
    <row r="32" spans="1:12" ht="12.75">
      <c r="A32" t="s">
        <v>33</v>
      </c>
      <c r="B32" s="23">
        <v>641.797546</v>
      </c>
      <c r="C32" s="23">
        <v>801.419708</v>
      </c>
      <c r="D32" s="26">
        <v>816.55543</v>
      </c>
      <c r="E32" s="23">
        <v>867.599121</v>
      </c>
      <c r="F32" s="23">
        <v>887.374695</v>
      </c>
      <c r="H32" s="23">
        <f t="shared" si="1"/>
        <v>481.3481595</v>
      </c>
      <c r="I32" s="23">
        <f t="shared" si="0"/>
        <v>601.064781</v>
      </c>
      <c r="J32" s="26">
        <f t="shared" si="0"/>
        <v>612.4165725</v>
      </c>
      <c r="K32" s="23">
        <f t="shared" si="0"/>
        <v>650.6993407499999</v>
      </c>
      <c r="L32" s="23">
        <f t="shared" si="0"/>
        <v>665.53102125</v>
      </c>
    </row>
    <row r="33" spans="4:10" ht="12.75">
      <c r="D33" s="26"/>
      <c r="J33" s="26"/>
    </row>
    <row r="34" spans="1:12" ht="12.75">
      <c r="A34" s="25" t="s">
        <v>1</v>
      </c>
      <c r="B34" s="26">
        <f>MIN(B3:B32)</f>
        <v>386.399017</v>
      </c>
      <c r="C34" s="26">
        <f>MIN(C3:C32)</f>
        <v>733.072876</v>
      </c>
      <c r="D34" s="26">
        <f>MIN(D3:D32)</f>
        <v>765.710351</v>
      </c>
      <c r="E34" s="26">
        <f>MIN(E3:E32)</f>
        <v>788.989929</v>
      </c>
      <c r="F34" s="26">
        <f>MIN(F3:F32)</f>
        <v>803.908569</v>
      </c>
      <c r="H34" s="26">
        <f>MIN(H3:H32)</f>
        <v>289.79926275</v>
      </c>
      <c r="I34" s="26">
        <f>MIN(I3:I32)</f>
        <v>549.8046569999999</v>
      </c>
      <c r="J34" s="26">
        <f>MIN(J3:J32)</f>
        <v>574.28276325</v>
      </c>
      <c r="K34" s="26">
        <f>MIN(K3:K32)</f>
        <v>591.74244675</v>
      </c>
      <c r="L34" s="26">
        <f>MIN(L3:L32)</f>
        <v>602.93142675</v>
      </c>
    </row>
    <row r="35" spans="1:12" ht="12.75">
      <c r="A35" s="25" t="s">
        <v>9</v>
      </c>
      <c r="B35" s="26">
        <f>MAX(B3:B32)</f>
        <v>1223.001953</v>
      </c>
      <c r="C35" s="26">
        <f>MAX(C3:C32)</f>
        <v>1252.093018</v>
      </c>
      <c r="D35" s="26">
        <f>MAX(D3:D32)</f>
        <v>1251.795506</v>
      </c>
      <c r="E35" s="26">
        <f>MAX(E3:E32)</f>
        <v>1262.284424</v>
      </c>
      <c r="F35" s="26">
        <f>MAX(F3:F32)</f>
        <v>1517.437256</v>
      </c>
      <c r="H35" s="26">
        <f>MAX(H3:H32)</f>
        <v>917.25146475</v>
      </c>
      <c r="I35" s="26">
        <f>MAX(I3:I32)</f>
        <v>939.0697635</v>
      </c>
      <c r="J35" s="26">
        <f>MAX(J3:J32)</f>
        <v>938.8466295</v>
      </c>
      <c r="K35" s="26">
        <f>MAX(K3:K32)</f>
        <v>946.713318</v>
      </c>
      <c r="L35" s="26">
        <f>MAX(L3:L32)</f>
        <v>1138.077942</v>
      </c>
    </row>
    <row r="37" ht="12.75">
      <c r="I37" s="27" t="s">
        <v>94</v>
      </c>
    </row>
    <row r="40" spans="2:4" ht="15.75">
      <c r="B40" s="28" t="s">
        <v>98</v>
      </c>
      <c r="C40" s="29"/>
      <c r="D40" s="29"/>
    </row>
  </sheetData>
  <sheetProtection selectLockedCells="1" selectUnlockedCells="1"/>
  <mergeCells count="2">
    <mergeCell ref="B1:F1"/>
    <mergeCell ref="H1:L1"/>
  </mergeCells>
  <conditionalFormatting sqref="I3:I32 K3:K32">
    <cfRule type="cellIs" priority="1" dxfId="0" operator="greaterThan" stopIfTrue="1">
      <formula>900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2" max="2" width="9.8515625" style="24" customWidth="1"/>
    <col min="3" max="3" width="11.140625" style="24" customWidth="1"/>
    <col min="4" max="4" width="11.8515625" style="24" customWidth="1"/>
    <col min="5" max="5" width="12.28125" style="24" customWidth="1"/>
    <col min="6" max="6" width="9.140625" style="24" customWidth="1"/>
  </cols>
  <sheetData>
    <row r="1" spans="2:6" ht="12.75">
      <c r="B1" s="42" t="s">
        <v>99</v>
      </c>
      <c r="C1" s="42"/>
      <c r="D1" s="42"/>
      <c r="E1" s="42"/>
      <c r="F1" s="42"/>
    </row>
    <row r="2" spans="1:13" ht="12.75">
      <c r="A2" s="25"/>
      <c r="B2" s="26" t="s">
        <v>1</v>
      </c>
      <c r="C2" s="26" t="s">
        <v>3</v>
      </c>
      <c r="D2" s="26" t="s">
        <v>5</v>
      </c>
      <c r="E2" s="26" t="s">
        <v>7</v>
      </c>
      <c r="F2" s="26" t="s">
        <v>9</v>
      </c>
      <c r="G2" s="24"/>
      <c r="H2" s="24"/>
      <c r="I2" s="24"/>
      <c r="J2" s="24"/>
      <c r="K2" s="24"/>
      <c r="L2" s="24"/>
      <c r="M2" s="24"/>
    </row>
    <row r="3" spans="1:6" ht="12.75">
      <c r="A3" t="s">
        <v>39</v>
      </c>
      <c r="B3" s="24">
        <v>18</v>
      </c>
      <c r="C3" s="24">
        <v>28</v>
      </c>
      <c r="D3" s="38">
        <v>29.938885</v>
      </c>
      <c r="E3" s="24">
        <v>32</v>
      </c>
      <c r="F3" s="24">
        <v>35</v>
      </c>
    </row>
    <row r="4" spans="1:6" ht="12.75">
      <c r="A4" t="s">
        <v>18</v>
      </c>
      <c r="B4" s="24">
        <v>28</v>
      </c>
      <c r="C4" s="24">
        <v>30</v>
      </c>
      <c r="D4" s="38">
        <v>30.62265</v>
      </c>
      <c r="E4" s="24">
        <v>31</v>
      </c>
      <c r="F4" s="24">
        <v>31</v>
      </c>
    </row>
    <row r="5" spans="1:6" ht="12.75">
      <c r="A5" t="s">
        <v>80</v>
      </c>
      <c r="B5" s="24">
        <v>14</v>
      </c>
      <c r="C5" s="24">
        <v>30</v>
      </c>
      <c r="D5" s="38">
        <v>31.515051</v>
      </c>
      <c r="E5" s="24">
        <v>32</v>
      </c>
      <c r="F5" s="24">
        <v>33</v>
      </c>
    </row>
    <row r="6" spans="1:6" ht="12.75">
      <c r="A6" t="s">
        <v>63</v>
      </c>
      <c r="B6" s="24">
        <v>32</v>
      </c>
      <c r="C6" s="24">
        <v>32</v>
      </c>
      <c r="D6" s="38">
        <v>32.098101</v>
      </c>
      <c r="E6" s="24">
        <v>33</v>
      </c>
      <c r="F6" s="24">
        <v>33</v>
      </c>
    </row>
    <row r="7" spans="1:6" ht="12.75">
      <c r="A7" t="s">
        <v>60</v>
      </c>
      <c r="B7" s="24">
        <v>24</v>
      </c>
      <c r="C7" s="24">
        <v>26</v>
      </c>
      <c r="D7" s="38">
        <v>32</v>
      </c>
      <c r="E7" s="24">
        <v>34</v>
      </c>
      <c r="F7" s="24">
        <v>38</v>
      </c>
    </row>
    <row r="8" spans="1:6" ht="12.75">
      <c r="A8" t="s">
        <v>16</v>
      </c>
      <c r="B8" s="24">
        <v>21</v>
      </c>
      <c r="C8" s="24">
        <v>31</v>
      </c>
      <c r="D8" s="38">
        <v>32.813949</v>
      </c>
      <c r="E8" s="24">
        <v>34</v>
      </c>
      <c r="F8" s="24">
        <v>38</v>
      </c>
    </row>
    <row r="9" spans="1:6" ht="12.75">
      <c r="A9" t="s">
        <v>70</v>
      </c>
      <c r="B9" s="24">
        <v>31</v>
      </c>
      <c r="C9" s="24">
        <v>33</v>
      </c>
      <c r="D9" s="38">
        <v>33.769175</v>
      </c>
      <c r="E9" s="24">
        <v>34</v>
      </c>
      <c r="F9" s="24">
        <v>35</v>
      </c>
    </row>
    <row r="10" spans="1:6" ht="12.75">
      <c r="A10" t="s">
        <v>56</v>
      </c>
      <c r="B10" s="24">
        <v>33</v>
      </c>
      <c r="C10" s="24">
        <v>33</v>
      </c>
      <c r="D10" s="38">
        <v>33.965743</v>
      </c>
      <c r="E10" s="24">
        <v>34</v>
      </c>
      <c r="F10" s="24">
        <v>34</v>
      </c>
    </row>
    <row r="11" spans="1:6" ht="12.75">
      <c r="A11" t="s">
        <v>14</v>
      </c>
      <c r="B11" s="24">
        <v>33</v>
      </c>
      <c r="C11" s="24">
        <v>34</v>
      </c>
      <c r="D11" s="38">
        <v>34.147953</v>
      </c>
      <c r="E11" s="24">
        <v>35</v>
      </c>
      <c r="F11" s="24">
        <v>35</v>
      </c>
    </row>
    <row r="12" spans="1:6" ht="12.75">
      <c r="A12" t="s">
        <v>41</v>
      </c>
      <c r="B12" s="24">
        <v>23</v>
      </c>
      <c r="C12" s="24">
        <v>33</v>
      </c>
      <c r="D12" s="38">
        <v>34.175171</v>
      </c>
      <c r="E12" s="24">
        <v>36</v>
      </c>
      <c r="F12" s="24">
        <v>36</v>
      </c>
    </row>
    <row r="13" spans="1:6" ht="12.75">
      <c r="A13" t="s">
        <v>30</v>
      </c>
      <c r="B13" s="24">
        <v>18</v>
      </c>
      <c r="C13" s="24">
        <v>32</v>
      </c>
      <c r="D13" s="38">
        <v>34.268027</v>
      </c>
      <c r="E13" s="24">
        <v>36</v>
      </c>
      <c r="F13" s="24">
        <v>39</v>
      </c>
    </row>
    <row r="14" spans="1:6" ht="12.75">
      <c r="A14" t="s">
        <v>20</v>
      </c>
      <c r="B14" s="24">
        <v>30</v>
      </c>
      <c r="C14" s="24">
        <v>34</v>
      </c>
      <c r="D14" s="38">
        <v>34.396069</v>
      </c>
      <c r="E14" s="24">
        <v>35</v>
      </c>
      <c r="F14" s="24">
        <v>38</v>
      </c>
    </row>
    <row r="15" spans="1:6" ht="12.75">
      <c r="A15" t="s">
        <v>50</v>
      </c>
      <c r="B15" s="24">
        <v>13</v>
      </c>
      <c r="C15" s="24">
        <v>32</v>
      </c>
      <c r="D15" s="38">
        <v>34.524908</v>
      </c>
      <c r="E15" s="24">
        <v>37</v>
      </c>
      <c r="F15" s="24">
        <v>46</v>
      </c>
    </row>
    <row r="16" spans="1:6" ht="12.75">
      <c r="A16" t="s">
        <v>76</v>
      </c>
      <c r="B16" s="24">
        <v>13</v>
      </c>
      <c r="C16" s="24">
        <v>34</v>
      </c>
      <c r="D16" s="38">
        <v>34.7729</v>
      </c>
      <c r="E16" s="24">
        <v>35</v>
      </c>
      <c r="F16" s="24">
        <v>42</v>
      </c>
    </row>
    <row r="17" spans="1:6" ht="12.75">
      <c r="A17" t="s">
        <v>44</v>
      </c>
      <c r="B17" s="24">
        <v>33</v>
      </c>
      <c r="C17" s="24">
        <v>34</v>
      </c>
      <c r="D17" s="38">
        <v>35.00487</v>
      </c>
      <c r="E17" s="24">
        <v>36</v>
      </c>
      <c r="F17" s="24">
        <v>38</v>
      </c>
    </row>
    <row r="18" spans="1:6" ht="12.75">
      <c r="A18" t="s">
        <v>23</v>
      </c>
      <c r="B18" s="24">
        <v>18</v>
      </c>
      <c r="C18" s="24">
        <v>34</v>
      </c>
      <c r="D18" s="38">
        <v>35.21782</v>
      </c>
      <c r="E18" s="24">
        <v>37</v>
      </c>
      <c r="F18" s="24">
        <v>45</v>
      </c>
    </row>
    <row r="19" spans="1:6" ht="12.75">
      <c r="A19" t="s">
        <v>36</v>
      </c>
      <c r="B19" s="24">
        <v>17</v>
      </c>
      <c r="C19" s="24">
        <v>33</v>
      </c>
      <c r="D19" s="38">
        <v>35.40067</v>
      </c>
      <c r="E19" s="24">
        <v>37</v>
      </c>
      <c r="F19" s="24">
        <v>43</v>
      </c>
    </row>
    <row r="20" spans="1:6" ht="12.75">
      <c r="A20" t="s">
        <v>66</v>
      </c>
      <c r="B20" s="24">
        <v>34</v>
      </c>
      <c r="C20" s="24">
        <v>34</v>
      </c>
      <c r="D20" s="38">
        <v>35.473473</v>
      </c>
      <c r="E20" s="24">
        <v>36</v>
      </c>
      <c r="F20" s="24">
        <v>37</v>
      </c>
    </row>
    <row r="21" spans="1:6" ht="12.75">
      <c r="A21" t="s">
        <v>72</v>
      </c>
      <c r="B21" s="24">
        <v>25</v>
      </c>
      <c r="C21" s="24">
        <v>33</v>
      </c>
      <c r="D21" s="38">
        <v>35.50962</v>
      </c>
      <c r="E21" s="24">
        <v>37</v>
      </c>
      <c r="F21" s="24">
        <v>38</v>
      </c>
    </row>
    <row r="22" spans="1:6" ht="12.75">
      <c r="A22" t="s">
        <v>78</v>
      </c>
      <c r="B22" s="24">
        <v>27</v>
      </c>
      <c r="C22" s="24">
        <v>34</v>
      </c>
      <c r="D22" s="38">
        <v>35.894999</v>
      </c>
      <c r="E22" s="24">
        <v>37</v>
      </c>
      <c r="F22" s="24">
        <v>40</v>
      </c>
    </row>
    <row r="23" spans="1:6" ht="12.75">
      <c r="A23" t="s">
        <v>68</v>
      </c>
      <c r="B23" s="24">
        <v>27</v>
      </c>
      <c r="C23" s="24">
        <v>35</v>
      </c>
      <c r="D23" s="38">
        <v>35.997252</v>
      </c>
      <c r="E23" s="24">
        <v>37</v>
      </c>
      <c r="F23" s="24">
        <v>40</v>
      </c>
    </row>
    <row r="24" spans="1:6" ht="12.75">
      <c r="A24" t="s">
        <v>47</v>
      </c>
      <c r="B24" s="24">
        <v>29</v>
      </c>
      <c r="C24" s="24">
        <v>36</v>
      </c>
      <c r="D24" s="38">
        <v>36.749662</v>
      </c>
      <c r="E24" s="24">
        <v>37</v>
      </c>
      <c r="F24" s="24">
        <v>38</v>
      </c>
    </row>
    <row r="25" spans="1:6" ht="12.75">
      <c r="A25" t="s">
        <v>11</v>
      </c>
      <c r="B25" s="24">
        <v>17</v>
      </c>
      <c r="C25" s="24">
        <v>34</v>
      </c>
      <c r="D25" s="38">
        <v>36.906772</v>
      </c>
      <c r="E25" s="24">
        <v>37</v>
      </c>
      <c r="F25" s="24">
        <v>46</v>
      </c>
    </row>
    <row r="26" spans="1:6" ht="12.75">
      <c r="A26" t="s">
        <v>82</v>
      </c>
      <c r="B26" s="24">
        <v>24</v>
      </c>
      <c r="C26" s="24">
        <v>36</v>
      </c>
      <c r="D26" s="38">
        <v>37.042372</v>
      </c>
      <c r="E26" s="24">
        <v>39</v>
      </c>
      <c r="F26" s="24">
        <v>40</v>
      </c>
    </row>
    <row r="27" spans="1:6" ht="12.75">
      <c r="A27" t="s">
        <v>53</v>
      </c>
      <c r="B27" s="24">
        <v>36</v>
      </c>
      <c r="C27" s="24">
        <v>36</v>
      </c>
      <c r="D27" s="38">
        <v>37.173079</v>
      </c>
      <c r="E27" s="24">
        <v>38</v>
      </c>
      <c r="F27" s="24">
        <v>38</v>
      </c>
    </row>
    <row r="28" spans="1:6" ht="12.75">
      <c r="A28" t="s">
        <v>26</v>
      </c>
      <c r="B28" s="24">
        <v>37</v>
      </c>
      <c r="C28" s="24">
        <v>37</v>
      </c>
      <c r="D28" s="38">
        <v>37.921123</v>
      </c>
      <c r="E28" s="24">
        <v>38</v>
      </c>
      <c r="F28" s="24">
        <v>39</v>
      </c>
    </row>
    <row r="29" spans="1:6" ht="12.75">
      <c r="A29" t="s">
        <v>58</v>
      </c>
      <c r="B29" s="24">
        <v>37</v>
      </c>
      <c r="C29" s="24">
        <v>38</v>
      </c>
      <c r="D29" s="38">
        <v>38.378437</v>
      </c>
      <c r="E29" s="24">
        <v>39</v>
      </c>
      <c r="F29" s="24">
        <v>39</v>
      </c>
    </row>
    <row r="30" spans="1:6" ht="12.75">
      <c r="A30" t="s">
        <v>28</v>
      </c>
      <c r="B30" s="24">
        <v>39</v>
      </c>
      <c r="C30" s="24">
        <v>39</v>
      </c>
      <c r="D30" s="38">
        <v>39.646216</v>
      </c>
      <c r="E30" s="24">
        <v>40</v>
      </c>
      <c r="F30" s="24">
        <v>41</v>
      </c>
    </row>
    <row r="31" spans="1:6" ht="12.75">
      <c r="A31" t="s">
        <v>74</v>
      </c>
      <c r="B31" s="24">
        <v>19</v>
      </c>
      <c r="C31" s="24">
        <v>37</v>
      </c>
      <c r="D31" s="38">
        <v>43.525795</v>
      </c>
      <c r="E31" s="24">
        <v>47</v>
      </c>
      <c r="F31" s="24">
        <v>50</v>
      </c>
    </row>
    <row r="32" spans="1:6" ht="12.75">
      <c r="A32" t="s">
        <v>33</v>
      </c>
      <c r="B32" s="24">
        <v>40</v>
      </c>
      <c r="C32" s="24">
        <v>41</v>
      </c>
      <c r="D32" s="38">
        <v>44.734118</v>
      </c>
      <c r="E32" s="24">
        <v>46</v>
      </c>
      <c r="F32" s="24">
        <v>50</v>
      </c>
    </row>
    <row r="33" ht="12.75">
      <c r="D33" s="38"/>
    </row>
    <row r="34" spans="1:12" ht="12.75">
      <c r="A34" s="25" t="s">
        <v>1</v>
      </c>
      <c r="B34" s="38">
        <f>MIN(B3:B32)</f>
        <v>13</v>
      </c>
      <c r="C34" s="38">
        <f>MIN(C3:C32)</f>
        <v>26</v>
      </c>
      <c r="D34" s="38">
        <f>MIN(D3:D32)</f>
        <v>29.938885</v>
      </c>
      <c r="E34" s="38">
        <f>MIN(E3:E32)</f>
        <v>31</v>
      </c>
      <c r="F34" s="38">
        <f>MIN(F3:F32)</f>
        <v>31</v>
      </c>
      <c r="H34" s="38"/>
      <c r="I34" s="38"/>
      <c r="J34" s="38"/>
      <c r="K34" s="38"/>
      <c r="L34" s="38"/>
    </row>
    <row r="35" spans="1:12" ht="12.75">
      <c r="A35" s="25" t="s">
        <v>9</v>
      </c>
      <c r="B35" s="38">
        <f>MAX(B3:B32)</f>
        <v>40</v>
      </c>
      <c r="C35" s="38">
        <f>MAX(C3:C32)</f>
        <v>41</v>
      </c>
      <c r="D35" s="38">
        <f>MAX(D3:D32)</f>
        <v>44.734118</v>
      </c>
      <c r="E35" s="38">
        <f>MAX(E3:E32)</f>
        <v>47</v>
      </c>
      <c r="F35" s="38">
        <f>MAX(F3:F32)</f>
        <v>50</v>
      </c>
      <c r="H35" s="38"/>
      <c r="I35" s="38"/>
      <c r="J35" s="38"/>
      <c r="K35" s="38"/>
      <c r="L35" s="38"/>
    </row>
  </sheetData>
  <sheetProtection selectLockedCells="1" selectUnlockedCells="1"/>
  <mergeCells count="1">
    <mergeCell ref="B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8.7109375" style="0" customWidth="1"/>
    <col min="2" max="2" width="9.8515625" style="23" customWidth="1"/>
    <col min="3" max="3" width="11.140625" style="23" customWidth="1"/>
    <col min="4" max="4" width="11.8515625" style="23" customWidth="1"/>
    <col min="5" max="5" width="12.28125" style="23" customWidth="1"/>
    <col min="6" max="6" width="9.140625" style="23" customWidth="1"/>
    <col min="7" max="7" width="9.140625" style="24" customWidth="1"/>
    <col min="8" max="8" width="9.8515625" style="23" customWidth="1"/>
    <col min="9" max="9" width="11.140625" style="23" customWidth="1"/>
    <col min="10" max="10" width="11.8515625" style="23" customWidth="1"/>
    <col min="11" max="11" width="12.28125" style="23" customWidth="1"/>
    <col min="12" max="12" width="9.140625" style="23" customWidth="1"/>
    <col min="13" max="13" width="9.140625" style="24" customWidth="1"/>
    <col min="15" max="15" width="11.28125" style="0" customWidth="1"/>
    <col min="16" max="16" width="12.140625" style="0" customWidth="1"/>
    <col min="17" max="17" width="12.8515625" style="0" customWidth="1"/>
  </cols>
  <sheetData>
    <row r="1" spans="2:18" ht="12.75">
      <c r="B1" s="42" t="s">
        <v>100</v>
      </c>
      <c r="C1" s="42"/>
      <c r="D1" s="42"/>
      <c r="E1" s="42"/>
      <c r="F1" s="42"/>
      <c r="H1" s="43" t="s">
        <v>101</v>
      </c>
      <c r="I1" s="43"/>
      <c r="J1" s="43"/>
      <c r="K1" s="43"/>
      <c r="L1" s="43"/>
      <c r="N1" s="42" t="s">
        <v>102</v>
      </c>
      <c r="O1" s="42"/>
      <c r="P1" s="42"/>
      <c r="Q1" s="42"/>
      <c r="R1" s="42"/>
    </row>
    <row r="2" spans="1:18" ht="12.75">
      <c r="A2" s="25"/>
      <c r="B2" s="26" t="s">
        <v>1</v>
      </c>
      <c r="C2" s="26" t="s">
        <v>3</v>
      </c>
      <c r="D2" s="26" t="s">
        <v>5</v>
      </c>
      <c r="E2" s="26" t="s">
        <v>7</v>
      </c>
      <c r="F2" s="26" t="s">
        <v>9</v>
      </c>
      <c r="H2" s="26" t="s">
        <v>1</v>
      </c>
      <c r="I2" s="26" t="s">
        <v>3</v>
      </c>
      <c r="J2" s="26" t="s">
        <v>5</v>
      </c>
      <c r="K2" s="26" t="s">
        <v>7</v>
      </c>
      <c r="L2" s="26" t="s">
        <v>9</v>
      </c>
      <c r="N2" s="26" t="s">
        <v>1</v>
      </c>
      <c r="O2" s="26" t="s">
        <v>3</v>
      </c>
      <c r="P2" s="26" t="s">
        <v>5</v>
      </c>
      <c r="Q2" s="26" t="s">
        <v>7</v>
      </c>
      <c r="R2" s="26" t="s">
        <v>9</v>
      </c>
    </row>
    <row r="3" spans="1:18" ht="12.75">
      <c r="A3" s="24" t="str">
        <f>+'g13_optim'!A3</f>
        <v>MT</v>
      </c>
      <c r="B3" s="23">
        <f>+'g13_optim'!B3-'g13_horizont'!B3</f>
        <v>229.37182600000006</v>
      </c>
      <c r="C3" s="23">
        <f>+'g13_optim'!C3-'g13_horizont'!C3</f>
        <v>238.15924099999984</v>
      </c>
      <c r="D3" s="26">
        <f>+'g13_optim'!D3-'g13_horizont'!D3</f>
        <v>237.64514400000007</v>
      </c>
      <c r="E3" s="23">
        <f>+'g13_optim'!E3-'g13_horizont'!E3</f>
        <v>239.25732400000015</v>
      </c>
      <c r="F3" s="23">
        <f>+'g13_optim'!F3-'g13_horizont'!F3</f>
        <v>239.3195800000001</v>
      </c>
      <c r="H3" s="23">
        <f>+B3*0.75</f>
        <v>172.02886950000004</v>
      </c>
      <c r="I3" s="23">
        <f>+C3*0.75</f>
        <v>178.61943074999988</v>
      </c>
      <c r="J3" s="26">
        <f>+D3*0.75</f>
        <v>178.23385800000005</v>
      </c>
      <c r="K3" s="23">
        <f>+E3*0.75</f>
        <v>179.44299300000011</v>
      </c>
      <c r="L3" s="23">
        <f>+F3*0.75</f>
        <v>179.48968500000007</v>
      </c>
      <c r="N3" s="39">
        <f>+B3/'g13_horizont'!B10*100</f>
        <v>20.262528798586576</v>
      </c>
      <c r="O3" s="39">
        <f>+C3/'g13_horizont'!C10*100</f>
        <v>18.87157218700474</v>
      </c>
      <c r="P3" s="40">
        <f>+D3/'g13_horizont'!D10*100</f>
        <v>16.653478906797485</v>
      </c>
      <c r="Q3" s="39">
        <f>+E3/'g13_horizont'!E10*100</f>
        <v>15.897496611295692</v>
      </c>
      <c r="R3" s="39">
        <f>+F3/'g13_horizont'!F10*100</f>
        <v>15.350838999358569</v>
      </c>
    </row>
    <row r="4" spans="1:18" ht="12.75">
      <c r="A4" t="str">
        <f>+'g13_optim'!A4</f>
        <v>CY</v>
      </c>
      <c r="B4" s="23">
        <f>+'g13_optim'!B4-'g13_horizont'!B4</f>
        <v>187.3621830000002</v>
      </c>
      <c r="C4" s="23">
        <f>+'g13_optim'!C4-'g13_horizont'!C4</f>
        <v>192.78601099999992</v>
      </c>
      <c r="D4" s="26">
        <f>+'g13_optim'!D4-'g13_horizont'!D4</f>
        <v>193.77288799999997</v>
      </c>
      <c r="E4" s="23">
        <f>+'g13_optim'!E4-'g13_horizont'!E4</f>
        <v>200.87768600000004</v>
      </c>
      <c r="F4" s="23">
        <f>+'g13_optim'!F4-'g13_horizont'!F4</f>
        <v>187.2906499999999</v>
      </c>
      <c r="H4" s="23">
        <f aca="true" t="shared" si="0" ref="H4:H32">+B4*0.75</f>
        <v>140.52163725000014</v>
      </c>
      <c r="I4" s="23">
        <f aca="true" t="shared" si="1" ref="I4:I32">+C4*0.75</f>
        <v>144.58950824999994</v>
      </c>
      <c r="J4" s="26">
        <f aca="true" t="shared" si="2" ref="J4:J32">+D4*0.75</f>
        <v>145.32966599999997</v>
      </c>
      <c r="K4" s="23">
        <f aca="true" t="shared" si="3" ref="K4:K32">+E4*0.75</f>
        <v>150.65826450000003</v>
      </c>
      <c r="L4" s="23">
        <f aca="true" t="shared" si="4" ref="L4:L32">+F4*0.75</f>
        <v>140.46798749999994</v>
      </c>
      <c r="N4" s="39">
        <f>+B4/'g13_horizont'!B3*100</f>
        <v>10.724044235944993</v>
      </c>
      <c r="O4" s="39">
        <f>+C4/'g13_horizont'!C3*100</f>
        <v>10.921636230062285</v>
      </c>
      <c r="P4" s="40">
        <f>+D4/'g13_horizont'!D3*100</f>
        <v>10.969343449965478</v>
      </c>
      <c r="Q4" s="39">
        <f>+E4/'g13_horizont'!E3*100</f>
        <v>11.335455854553494</v>
      </c>
      <c r="R4" s="39">
        <f>+F4/'g13_horizont'!F3*100</f>
        <v>10.521976214882555</v>
      </c>
    </row>
    <row r="5" spans="1:18" ht="12.75">
      <c r="A5" t="str">
        <f>+'g13_optim'!A5</f>
        <v>PT</v>
      </c>
      <c r="B5" s="23">
        <f>+'g13_optim'!B5-'g13_horizont'!B5</f>
        <v>203.27136200000018</v>
      </c>
      <c r="C5" s="23">
        <f>+'g13_optim'!C5-'g13_horizont'!C5</f>
        <v>223.41265799999996</v>
      </c>
      <c r="D5" s="26">
        <f>+'g13_optim'!D5-'g13_horizont'!D5</f>
        <v>234.51859100000001</v>
      </c>
      <c r="E5" s="23">
        <f>+'g13_optim'!E5-'g13_horizont'!E5</f>
        <v>242.46179200000006</v>
      </c>
      <c r="F5" s="23">
        <f>+'g13_optim'!F5-'g13_horizont'!F5</f>
        <v>247.61218200000008</v>
      </c>
      <c r="H5" s="23">
        <f t="shared" si="0"/>
        <v>152.45352150000014</v>
      </c>
      <c r="I5" s="23">
        <f t="shared" si="1"/>
        <v>167.55949349999997</v>
      </c>
      <c r="J5" s="26">
        <f t="shared" si="2"/>
        <v>175.88894325</v>
      </c>
      <c r="K5" s="23">
        <f t="shared" si="3"/>
        <v>181.84634400000004</v>
      </c>
      <c r="L5" s="23">
        <f t="shared" si="4"/>
        <v>185.70913650000006</v>
      </c>
      <c r="N5" s="39">
        <f>+B5/'g13_horizont'!B4*100</f>
        <v>12.246402874305192</v>
      </c>
      <c r="O5" s="39">
        <f>+C5/'g13_horizont'!C4*100</f>
        <v>13.047156232246483</v>
      </c>
      <c r="P5" s="40">
        <f>+D5/'g13_horizont'!D4*100</f>
        <v>13.421010266505606</v>
      </c>
      <c r="Q5" s="39">
        <f>+E5/'g13_horizont'!E4*100</f>
        <v>13.786477696465937</v>
      </c>
      <c r="R5" s="39">
        <f>+F5/'g13_horizont'!F4*100</f>
        <v>13.569931066355073</v>
      </c>
    </row>
    <row r="6" spans="1:18" ht="12.75">
      <c r="A6" t="str">
        <f>+'g13_optim'!A6</f>
        <v>ES</v>
      </c>
      <c r="B6" s="23">
        <f>+'g13_optim'!B6-'g13_horizont'!B6</f>
        <v>51.398315999999795</v>
      </c>
      <c r="C6" s="23">
        <f>+'g13_optim'!C6-'g13_horizont'!C6</f>
        <v>186.6337900000001</v>
      </c>
      <c r="D6" s="26">
        <f>+'g13_optim'!D6-'g13_horizont'!D6</f>
        <v>232.76635499999998</v>
      </c>
      <c r="E6" s="23">
        <f>+'g13_optim'!E6-'g13_horizont'!E6</f>
        <v>233.11132800000019</v>
      </c>
      <c r="F6" s="23">
        <f>+'g13_optim'!F6-'g13_horizont'!F6</f>
        <v>237.9188240000001</v>
      </c>
      <c r="H6" s="23">
        <f t="shared" si="0"/>
        <v>38.548736999999846</v>
      </c>
      <c r="I6" s="23">
        <f t="shared" si="1"/>
        <v>139.97534250000007</v>
      </c>
      <c r="J6" s="26">
        <f t="shared" si="2"/>
        <v>174.57476624999998</v>
      </c>
      <c r="K6" s="23">
        <f t="shared" si="3"/>
        <v>174.83349600000014</v>
      </c>
      <c r="L6" s="23">
        <f t="shared" si="4"/>
        <v>178.43911800000006</v>
      </c>
      <c r="N6" s="39">
        <f>+B6/'g13_horizont'!B5*100</f>
        <v>3.5722406523290693</v>
      </c>
      <c r="O6" s="39">
        <f>+C6/'g13_horizont'!C5*100</f>
        <v>12.253700444064684</v>
      </c>
      <c r="P6" s="40">
        <f>+D6/'g13_horizont'!D5*100</f>
        <v>14.202754523039504</v>
      </c>
      <c r="Q6" s="39">
        <f>+E6/'g13_horizont'!E5*100</f>
        <v>13.212950158200766</v>
      </c>
      <c r="R6" s="39">
        <f>+F6/'g13_horizont'!F5*100</f>
        <v>13.174650199997991</v>
      </c>
    </row>
    <row r="7" spans="1:18" ht="12.75">
      <c r="A7" t="str">
        <f>+'g13_optim'!A7</f>
        <v>TR</v>
      </c>
      <c r="B7" s="23">
        <f>+'g13_optim'!B7-'g13_horizont'!B7</f>
        <v>52.645263000000114</v>
      </c>
      <c r="C7" s="23">
        <f>+'g13_optim'!C7-'g13_horizont'!C7</f>
        <v>140.24212599999987</v>
      </c>
      <c r="D7" s="26">
        <f>+'g13_optim'!D7-'g13_horizont'!D7</f>
        <v>182.88847499999997</v>
      </c>
      <c r="E7" s="23">
        <f>+'g13_optim'!E7-'g13_horizont'!E7</f>
        <v>210.83178700000008</v>
      </c>
      <c r="F7" s="23">
        <f>+'g13_optim'!F7-'g13_horizont'!F7</f>
        <v>218.085327</v>
      </c>
      <c r="H7" s="23">
        <f t="shared" si="0"/>
        <v>39.483947250000085</v>
      </c>
      <c r="I7" s="23">
        <f t="shared" si="1"/>
        <v>105.1815944999999</v>
      </c>
      <c r="J7" s="26">
        <f t="shared" si="2"/>
        <v>137.16635624999998</v>
      </c>
      <c r="K7" s="23">
        <f t="shared" si="3"/>
        <v>158.12384025000006</v>
      </c>
      <c r="L7" s="23">
        <f t="shared" si="4"/>
        <v>163.56399525</v>
      </c>
      <c r="N7" s="39">
        <f>+B7/'g13_horizont'!B6*100</f>
        <v>4.6687116168773795</v>
      </c>
      <c r="O7" s="39">
        <f>+C7/'g13_horizont'!C6*100</f>
        <v>10.677128366119147</v>
      </c>
      <c r="P7" s="40">
        <f>+D7/'g13_horizont'!D6*100</f>
        <v>11.531237265285812</v>
      </c>
      <c r="Q7" s="39">
        <f>+E7/'g13_horizont'!E6*100</f>
        <v>12.175848038000147</v>
      </c>
      <c r="R7" s="39">
        <f>+F7/'g13_horizont'!F6*100</f>
        <v>11.75243663452792</v>
      </c>
    </row>
    <row r="8" spans="1:18" ht="12.75">
      <c r="A8" t="str">
        <f>+'g13_optim'!A8</f>
        <v>GR</v>
      </c>
      <c r="B8" s="23">
        <f>+'g13_optim'!B8-'g13_horizont'!B8</f>
        <v>72.85815500000012</v>
      </c>
      <c r="C8" s="23">
        <f>+'g13_optim'!C8-'g13_horizont'!C8</f>
        <v>156.51794500000005</v>
      </c>
      <c r="D8" s="26">
        <f>+'g13_optim'!D8-'g13_horizont'!D8</f>
        <v>161.70025899999996</v>
      </c>
      <c r="E8" s="23">
        <f>+'g13_optim'!E8-'g13_horizont'!E8</f>
        <v>188.12939400000005</v>
      </c>
      <c r="F8" s="23">
        <f>+'g13_optim'!F8-'g13_horizont'!F8</f>
        <v>199.61511199999995</v>
      </c>
      <c r="H8" s="23">
        <f t="shared" si="0"/>
        <v>54.64361625000009</v>
      </c>
      <c r="I8" s="23">
        <f t="shared" si="1"/>
        <v>117.38845875000004</v>
      </c>
      <c r="J8" s="26">
        <f t="shared" si="2"/>
        <v>121.27519424999997</v>
      </c>
      <c r="K8" s="23">
        <f t="shared" si="3"/>
        <v>141.09704550000004</v>
      </c>
      <c r="L8" s="23">
        <f t="shared" si="4"/>
        <v>149.71133399999997</v>
      </c>
      <c r="N8" s="39">
        <f>+B8/'g13_horizont'!B7*100</f>
        <v>6.5091099185187575</v>
      </c>
      <c r="O8" s="39">
        <f>+C8/'g13_horizont'!C7*100</f>
        <v>11.916921808023304</v>
      </c>
      <c r="P8" s="40">
        <f>+D8/'g13_horizont'!D7*100</f>
        <v>10.491152645750754</v>
      </c>
      <c r="Q8" s="39">
        <f>+E8/'g13_horizont'!E7*100</f>
        <v>11.175233052831608</v>
      </c>
      <c r="R8" s="39">
        <f>+F8/'g13_horizont'!F7*100</f>
        <v>10.890800138537946</v>
      </c>
    </row>
    <row r="9" spans="1:18" ht="12.75">
      <c r="A9" t="str">
        <f>+'g13_optim'!A9</f>
        <v>IT</v>
      </c>
      <c r="B9" s="23">
        <f>+'g13_optim'!B9-'g13_horizont'!B9</f>
        <v>22.550415000000044</v>
      </c>
      <c r="C9" s="23">
        <f>+'g13_optim'!C9-'g13_horizont'!C9</f>
        <v>182.51379399999996</v>
      </c>
      <c r="D9" s="26">
        <f>+'g13_optim'!D9-'g13_horizont'!D9</f>
        <v>215.27159800000004</v>
      </c>
      <c r="E9" s="23">
        <f>+'g13_optim'!E9-'g13_horizont'!E9</f>
        <v>227.4543450000001</v>
      </c>
      <c r="F9" s="23">
        <f>+'g13_optim'!F9-'g13_horizont'!F9</f>
        <v>248.5197760000001</v>
      </c>
      <c r="H9" s="23">
        <f t="shared" si="0"/>
        <v>16.912811250000033</v>
      </c>
      <c r="I9" s="23">
        <f t="shared" si="1"/>
        <v>136.88534549999997</v>
      </c>
      <c r="J9" s="26">
        <f t="shared" si="2"/>
        <v>161.45369850000003</v>
      </c>
      <c r="K9" s="23">
        <f t="shared" si="3"/>
        <v>170.59075875000008</v>
      </c>
      <c r="L9" s="23">
        <f t="shared" si="4"/>
        <v>186.38983200000007</v>
      </c>
      <c r="N9" s="39">
        <f>+B9/'g13_horizont'!B8*100</f>
        <v>1.767337644706702</v>
      </c>
      <c r="O9" s="39">
        <f>+C9/'g13_horizont'!C8*100</f>
        <v>13.426414822325539</v>
      </c>
      <c r="P9" s="40">
        <f>+D9/'g13_horizont'!D8*100</f>
        <v>14.266250275154443</v>
      </c>
      <c r="Q9" s="39">
        <f>+E9/'g13_horizont'!E8*100</f>
        <v>13.908408383366144</v>
      </c>
      <c r="R9" s="39">
        <f>+F9/'g13_horizont'!F8*100</f>
        <v>13.734509301810924</v>
      </c>
    </row>
    <row r="10" spans="1:18" ht="12.75">
      <c r="A10" t="str">
        <f>+'g13_optim'!A10</f>
        <v>MK</v>
      </c>
      <c r="B10" s="23">
        <f>+'g13_optim'!B10-'g13_horizont'!B10</f>
        <v>262</v>
      </c>
      <c r="C10" s="23">
        <f>+'g13_optim'!C10-'g13_horizont'!C10</f>
        <v>140</v>
      </c>
      <c r="D10" s="26">
        <f>+'g13_optim'!D10-'g13_horizont'!D10</f>
        <v>184</v>
      </c>
      <c r="E10" s="23">
        <f>+'g13_optim'!E10-'g13_horizont'!E10</f>
        <v>201</v>
      </c>
      <c r="F10" s="23">
        <f>+'g13_optim'!F10-'g13_horizont'!F10</f>
        <v>227</v>
      </c>
      <c r="H10" s="23">
        <f t="shared" si="0"/>
        <v>196.5</v>
      </c>
      <c r="I10" s="23">
        <f t="shared" si="1"/>
        <v>105</v>
      </c>
      <c r="J10" s="26">
        <f t="shared" si="2"/>
        <v>138</v>
      </c>
      <c r="K10" s="23">
        <f t="shared" si="3"/>
        <v>150.75</v>
      </c>
      <c r="L10" s="23">
        <f t="shared" si="4"/>
        <v>170.25</v>
      </c>
      <c r="N10" s="39">
        <f>+B10/'g13_horizont'!B9*100</f>
        <v>28.83745878294761</v>
      </c>
      <c r="O10" s="39">
        <f>+C10/'g13_horizont'!C9*100</f>
        <v>11.422163874364372</v>
      </c>
      <c r="P10" s="40">
        <f>+D10/'g13_horizont'!D9*100</f>
        <v>12.704656418907135</v>
      </c>
      <c r="Q10" s="39">
        <f>+E10/'g13_horizont'!E9*100</f>
        <v>11.629016603972971</v>
      </c>
      <c r="R10" s="39">
        <f>+F10/'g13_horizont'!F9*100</f>
        <v>12.549990169902303</v>
      </c>
    </row>
    <row r="11" spans="1:18" ht="12.75">
      <c r="A11" t="str">
        <f>+'g13_optim'!A11</f>
        <v>RO</v>
      </c>
      <c r="B11" s="23">
        <f>+'g13_optim'!B11-'g13_horizont'!B11</f>
        <v>127.22009300000013</v>
      </c>
      <c r="C11" s="23">
        <f>+'g13_optim'!C11-'g13_horizont'!C11</f>
        <v>173.49115000000006</v>
      </c>
      <c r="D11" s="26">
        <f>+'g13_optim'!D11-'g13_horizont'!D11</f>
        <v>205.436197</v>
      </c>
      <c r="E11" s="23">
        <f>+'g13_optim'!E11-'g13_horizont'!E11</f>
        <v>208.31298800000013</v>
      </c>
      <c r="F11" s="23">
        <f>+'g13_optim'!F11-'g13_horizont'!F11</f>
        <v>241.2355950000001</v>
      </c>
      <c r="H11" s="23">
        <f t="shared" si="0"/>
        <v>95.4150697500001</v>
      </c>
      <c r="I11" s="23">
        <f t="shared" si="1"/>
        <v>130.11836250000005</v>
      </c>
      <c r="J11" s="26">
        <f t="shared" si="2"/>
        <v>154.07714775</v>
      </c>
      <c r="K11" s="23">
        <f t="shared" si="3"/>
        <v>156.2347410000001</v>
      </c>
      <c r="L11" s="23">
        <f t="shared" si="4"/>
        <v>180.92669625000008</v>
      </c>
      <c r="N11" s="39">
        <f>+B11/'g13_horizont'!B11*100</f>
        <v>11.15651181963119</v>
      </c>
      <c r="O11" s="39">
        <f>+C11/'g13_horizont'!C11*100</f>
        <v>13.882991872866091</v>
      </c>
      <c r="P11" s="40">
        <f>+D11/'g13_horizont'!D11*100</f>
        <v>15.466977807428789</v>
      </c>
      <c r="Q11" s="39">
        <f>+E11/'g13_horizont'!E11*100</f>
        <v>14.965184110996171</v>
      </c>
      <c r="R11" s="39">
        <f>+F11/'g13_horizont'!F11*100</f>
        <v>16.869607623922448</v>
      </c>
    </row>
    <row r="12" spans="1:18" ht="12.75">
      <c r="A12" t="str">
        <f>+'g13_optim'!A12</f>
        <v>BG</v>
      </c>
      <c r="B12" s="23">
        <f>+'g13_optim'!B12-'g13_horizont'!B12</f>
        <v>83.44653300000004</v>
      </c>
      <c r="C12" s="23">
        <f>+'g13_optim'!C12-'g13_horizont'!C12</f>
        <v>137.82867399999986</v>
      </c>
      <c r="D12" s="26">
        <f>+'g13_optim'!D12-'g13_horizont'!D12</f>
        <v>165.7060809999998</v>
      </c>
      <c r="E12" s="23">
        <f>+'g13_optim'!E12-'g13_horizont'!E12</f>
        <v>185.83563200000003</v>
      </c>
      <c r="F12" s="23">
        <f>+'g13_optim'!F12-'g13_horizont'!F12</f>
        <v>264.3228760000002</v>
      </c>
      <c r="H12" s="23">
        <f t="shared" si="0"/>
        <v>62.584899750000034</v>
      </c>
      <c r="I12" s="23">
        <f t="shared" si="1"/>
        <v>103.3715054999999</v>
      </c>
      <c r="J12" s="26">
        <f t="shared" si="2"/>
        <v>124.27956074999986</v>
      </c>
      <c r="K12" s="23">
        <f t="shared" si="3"/>
        <v>139.37672400000002</v>
      </c>
      <c r="L12" s="23">
        <f t="shared" si="4"/>
        <v>198.24215700000013</v>
      </c>
      <c r="N12" s="39">
        <f>+B12/'g13_horizont'!B12*100</f>
        <v>7.067323444808533</v>
      </c>
      <c r="O12" s="39">
        <f>+C12/'g13_horizont'!C12*100</f>
        <v>11.03222104695079</v>
      </c>
      <c r="P12" s="40">
        <f>+D12/'g13_horizont'!D12*100</f>
        <v>12.566006946720554</v>
      </c>
      <c r="Q12" s="39">
        <f>+E12/'g13_horizont'!E12*100</f>
        <v>13.623935831437212</v>
      </c>
      <c r="R12" s="39">
        <f>+F12/'g13_horizont'!F12*100</f>
        <v>17.466406942946517</v>
      </c>
    </row>
    <row r="13" spans="1:18" ht="12.75">
      <c r="A13" t="str">
        <f>+'g13_optim'!A13</f>
        <v>HR</v>
      </c>
      <c r="B13" s="23">
        <f>+'g13_optim'!B13-'g13_horizont'!B13</f>
        <v>127.9239500000001</v>
      </c>
      <c r="C13" s="23">
        <f>+'g13_optim'!C13-'g13_horizont'!C13</f>
        <v>153.782287</v>
      </c>
      <c r="D13" s="26">
        <f>+'g13_optim'!D13-'g13_horizont'!D13</f>
        <v>184.62556100000006</v>
      </c>
      <c r="E13" s="23">
        <f>+'g13_optim'!E13-'g13_horizont'!E13</f>
        <v>259.30200200000013</v>
      </c>
      <c r="F13" s="23">
        <f>+'g13_optim'!F13-'g13_horizont'!F13</f>
        <v>278.76464899999996</v>
      </c>
      <c r="H13" s="23">
        <f t="shared" si="0"/>
        <v>95.94296250000008</v>
      </c>
      <c r="I13" s="23">
        <f t="shared" si="1"/>
        <v>115.33671525</v>
      </c>
      <c r="J13" s="26">
        <f t="shared" si="2"/>
        <v>138.46917075000005</v>
      </c>
      <c r="K13" s="23">
        <f t="shared" si="3"/>
        <v>194.4765015000001</v>
      </c>
      <c r="L13" s="23">
        <f t="shared" si="4"/>
        <v>209.07348674999997</v>
      </c>
      <c r="N13" s="39">
        <f>+B13/'g13_horizont'!B13*100</f>
        <v>11.025433369904757</v>
      </c>
      <c r="O13" s="39">
        <f>+C13/'g13_horizont'!C13*100</f>
        <v>13.05416638657034</v>
      </c>
      <c r="P13" s="40">
        <f>+D13/'g13_horizont'!D13*100</f>
        <v>14.233580139997674</v>
      </c>
      <c r="Q13" s="39">
        <f>+E13/'g13_horizont'!E13*100</f>
        <v>16.58661691110634</v>
      </c>
      <c r="R13" s="39">
        <f>+F13/'g13_horizont'!F13*100</f>
        <v>17.26228419336417</v>
      </c>
    </row>
    <row r="14" spans="1:18" ht="12.75">
      <c r="A14" t="str">
        <f>+'g13_optim'!A14</f>
        <v>FR</v>
      </c>
      <c r="B14" s="23">
        <f>+'g13_optim'!B14-'g13_horizont'!B14</f>
        <v>29.512939000000074</v>
      </c>
      <c r="C14" s="23">
        <f>+'g13_optim'!C14-'g13_horizont'!C14</f>
        <v>135.70730600000013</v>
      </c>
      <c r="D14" s="26">
        <f>+'g13_optim'!D14-'g13_horizont'!D14</f>
        <v>189.51807600000006</v>
      </c>
      <c r="E14" s="23">
        <f>+'g13_optim'!E14-'g13_horizont'!E14</f>
        <v>272.871887</v>
      </c>
      <c r="F14" s="23">
        <f>+'g13_optim'!F14-'g13_horizont'!F14</f>
        <v>330.943481</v>
      </c>
      <c r="H14" s="23">
        <f t="shared" si="0"/>
        <v>22.134704250000055</v>
      </c>
      <c r="I14" s="23">
        <f t="shared" si="1"/>
        <v>101.7804795000001</v>
      </c>
      <c r="J14" s="26">
        <f t="shared" si="2"/>
        <v>142.13855700000005</v>
      </c>
      <c r="K14" s="23">
        <f t="shared" si="3"/>
        <v>204.65391525</v>
      </c>
      <c r="L14" s="23">
        <f t="shared" si="4"/>
        <v>248.20761075000001</v>
      </c>
      <c r="N14" s="39">
        <f>+B14/'g13_horizont'!B14*100</f>
        <v>3.0291385440204808</v>
      </c>
      <c r="O14" s="39">
        <f>+C14/'g13_horizont'!C14*100</f>
        <v>13.433272822353452</v>
      </c>
      <c r="P14" s="40">
        <f>+D14/'g13_horizont'!D14*100</f>
        <v>15.187364130932156</v>
      </c>
      <c r="Q14" s="39">
        <f>+E14/'g13_horizont'!E14*100</f>
        <v>17.949927576420915</v>
      </c>
      <c r="R14" s="39">
        <f>+F14/'g13_horizont'!F14*100</f>
        <v>19.99704808873308</v>
      </c>
    </row>
    <row r="15" spans="1:18" ht="12.75">
      <c r="A15" t="str">
        <f>+'g13_optim'!A15</f>
        <v>HU</v>
      </c>
      <c r="B15" s="23">
        <f>+'g13_optim'!B15-'g13_horizont'!B15</f>
        <v>163.08679200000006</v>
      </c>
      <c r="C15" s="23">
        <f>+'g13_optim'!C15-'g13_horizont'!C15</f>
        <v>173.78478999999993</v>
      </c>
      <c r="D15" s="26">
        <f>+'g13_optim'!D15-'g13_horizont'!D15</f>
        <v>177.74593400000003</v>
      </c>
      <c r="E15" s="23">
        <f>+'g13_optim'!E15-'g13_horizont'!E15</f>
        <v>200.56579599999986</v>
      </c>
      <c r="F15" s="23">
        <f>+'g13_optim'!F15-'g13_horizont'!F15</f>
        <v>213.49585000000002</v>
      </c>
      <c r="H15" s="23">
        <f t="shared" si="0"/>
        <v>122.31509400000004</v>
      </c>
      <c r="I15" s="23">
        <f t="shared" si="1"/>
        <v>130.33859249999995</v>
      </c>
      <c r="J15" s="26">
        <f t="shared" si="2"/>
        <v>133.30945050000003</v>
      </c>
      <c r="K15" s="23">
        <f t="shared" si="3"/>
        <v>150.4243469999999</v>
      </c>
      <c r="L15" s="23">
        <f t="shared" si="4"/>
        <v>160.1218875</v>
      </c>
      <c r="N15" s="39">
        <f>+B15/'g13_horizont'!B15*100</f>
        <v>14.629930398439212</v>
      </c>
      <c r="O15" s="39">
        <f>+C15/'g13_horizont'!C15*100</f>
        <v>14.934403360858653</v>
      </c>
      <c r="P15" s="40">
        <f>+D15/'g13_horizont'!D15*100</f>
        <v>14.599257146028185</v>
      </c>
      <c r="Q15" s="39">
        <f>+E15/'g13_horizont'!E15*100</f>
        <v>15.677050486772057</v>
      </c>
      <c r="R15" s="39">
        <f>+F15/'g13_horizont'!F15*100</f>
        <v>16.35800520817749</v>
      </c>
    </row>
    <row r="16" spans="1:18" ht="12.75">
      <c r="A16" t="str">
        <f>+'g13_optim'!A16</f>
        <v>SI</v>
      </c>
      <c r="B16" s="23">
        <f>+'g13_optim'!B16-'g13_horizont'!B16</f>
        <v>17.378602</v>
      </c>
      <c r="C16" s="23">
        <f>+'g13_optim'!C16-'g13_horizont'!C16</f>
        <v>156.24340899999993</v>
      </c>
      <c r="D16" s="26">
        <f>+'g13_optim'!D16-'g13_horizont'!D16</f>
        <v>170.24994199999992</v>
      </c>
      <c r="E16" s="23">
        <f>+'g13_optim'!E16-'g13_horizont'!E16</f>
        <v>183.99646000000007</v>
      </c>
      <c r="F16" s="23">
        <f>+'g13_optim'!F16-'g13_horizont'!F16</f>
        <v>316.013549</v>
      </c>
      <c r="H16" s="23">
        <f t="shared" si="0"/>
        <v>13.0339515</v>
      </c>
      <c r="I16" s="23">
        <f t="shared" si="1"/>
        <v>117.18255674999995</v>
      </c>
      <c r="J16" s="26">
        <f t="shared" si="2"/>
        <v>127.68745649999994</v>
      </c>
      <c r="K16" s="23">
        <f t="shared" si="3"/>
        <v>137.99734500000005</v>
      </c>
      <c r="L16" s="23">
        <f t="shared" si="4"/>
        <v>237.01016175</v>
      </c>
      <c r="N16" s="39">
        <f>+B16/'g13_horizont'!B16*100</f>
        <v>1.987535768986434</v>
      </c>
      <c r="O16" s="39">
        <f>+C16/'g13_horizont'!C16*100</f>
        <v>13.594584188270073</v>
      </c>
      <c r="P16" s="40">
        <f>+D16/'g13_horizont'!D16*100</f>
        <v>14.365460876665667</v>
      </c>
      <c r="Q16" s="39">
        <f>+E16/'g13_horizont'!E16*100</f>
        <v>14.889527935266344</v>
      </c>
      <c r="R16" s="39">
        <f>+F16/'g13_horizont'!F16*100</f>
        <v>23.87249041157207</v>
      </c>
    </row>
    <row r="17" spans="1:18" ht="12.75">
      <c r="A17" t="str">
        <f>+'g13_optim'!A17</f>
        <v>AT</v>
      </c>
      <c r="B17" s="23">
        <f>+'g13_optim'!B17-'g13_horizont'!B17</f>
        <v>34.38525399999992</v>
      </c>
      <c r="C17" s="23">
        <f>+'g13_optim'!C17-'g13_horizont'!C17</f>
        <v>146.9586179999999</v>
      </c>
      <c r="D17" s="26">
        <f>+'g13_optim'!D17-'g13_horizont'!D17</f>
        <v>201.34997499999986</v>
      </c>
      <c r="E17" s="23">
        <f>+'g13_optim'!E17-'g13_horizont'!E17</f>
        <v>203.512207</v>
      </c>
      <c r="F17" s="23">
        <f>+'g13_optim'!F17-'g13_horizont'!F17</f>
        <v>467.3526609999999</v>
      </c>
      <c r="H17" s="23">
        <f t="shared" si="0"/>
        <v>25.78894049999994</v>
      </c>
      <c r="I17" s="23">
        <f t="shared" si="1"/>
        <v>110.21896349999992</v>
      </c>
      <c r="J17" s="26">
        <f t="shared" si="2"/>
        <v>151.0124812499999</v>
      </c>
      <c r="K17" s="23">
        <f t="shared" si="3"/>
        <v>152.63415525</v>
      </c>
      <c r="L17" s="23">
        <f t="shared" si="4"/>
        <v>350.5144957499999</v>
      </c>
      <c r="N17" s="39">
        <f>+B17/'g13_horizont'!B17*100</f>
        <v>3.7278181012533094</v>
      </c>
      <c r="O17" s="39">
        <f>+C17/'g13_horizont'!C17*100</f>
        <v>13.562761913806456</v>
      </c>
      <c r="P17" s="40">
        <f>+D17/'g13_horizont'!D17*100</f>
        <v>17.13020097276786</v>
      </c>
      <c r="Q17" s="39">
        <f>+E17/'g13_horizont'!E17*100</f>
        <v>16.728050875948703</v>
      </c>
      <c r="R17" s="39">
        <f>+F17/'g13_horizont'!F17*100</f>
        <v>30.94748513436728</v>
      </c>
    </row>
    <row r="18" spans="1:18" ht="12.75">
      <c r="A18" t="str">
        <f>+'g13_optim'!A18</f>
        <v>SK</v>
      </c>
      <c r="B18" s="23">
        <f>+'g13_optim'!B18-'g13_horizont'!B18</f>
        <v>74.99786299999994</v>
      </c>
      <c r="C18" s="23">
        <f>+'g13_optim'!C18-'g13_horizont'!C18</f>
        <v>152.546204</v>
      </c>
      <c r="D18" s="26">
        <f>+'g13_optim'!D18-'g13_horizont'!D18</f>
        <v>167.74156100000005</v>
      </c>
      <c r="E18" s="23">
        <f>+'g13_optim'!E18-'g13_horizont'!E18</f>
        <v>170.76574700000015</v>
      </c>
      <c r="F18" s="23">
        <f>+'g13_optim'!F18-'g13_horizont'!F18</f>
        <v>211.94616700000006</v>
      </c>
      <c r="H18" s="23">
        <f t="shared" si="0"/>
        <v>56.248397249999954</v>
      </c>
      <c r="I18" s="23">
        <f t="shared" si="1"/>
        <v>114.40965299999999</v>
      </c>
      <c r="J18" s="26">
        <f t="shared" si="2"/>
        <v>125.80617075000004</v>
      </c>
      <c r="K18" s="23">
        <f t="shared" si="3"/>
        <v>128.0743102500001</v>
      </c>
      <c r="L18" s="23">
        <f t="shared" si="4"/>
        <v>158.95962525000004</v>
      </c>
      <c r="N18" s="39">
        <f>+B18/'g13_horizont'!B18*100</f>
        <v>7.544100057059358</v>
      </c>
      <c r="O18" s="39">
        <f>+C18/'g13_horizont'!C18*100</f>
        <v>14.61987476515445</v>
      </c>
      <c r="P18" s="40">
        <f>+D18/'g13_horizont'!D18*100</f>
        <v>15.074827317006632</v>
      </c>
      <c r="Q18" s="39">
        <f>+E18/'g13_horizont'!E18*100</f>
        <v>14.274881721379526</v>
      </c>
      <c r="R18" s="39">
        <f>+F18/'g13_horizont'!F18*100</f>
        <v>17.535852666057323</v>
      </c>
    </row>
    <row r="19" spans="1:18" ht="12.75">
      <c r="A19" t="str">
        <f>+'g13_optim'!A19</f>
        <v>CZ</v>
      </c>
      <c r="B19" s="23">
        <f>+'g13_optim'!B19-'g13_horizont'!B19</f>
        <v>106.69628900000009</v>
      </c>
      <c r="C19" s="23">
        <f>+'g13_optim'!C19-'g13_horizont'!C19</f>
        <v>135.96575899999993</v>
      </c>
      <c r="D19" s="26">
        <f>+'g13_optim'!D19-'g13_horizont'!D19</f>
        <v>137.56757300000004</v>
      </c>
      <c r="E19" s="23">
        <f>+'g13_optim'!E19-'g13_horizont'!E19</f>
        <v>142.67620799999986</v>
      </c>
      <c r="F19" s="23">
        <f>+'g13_optim'!F19-'g13_horizont'!F19</f>
        <v>159.52417000000014</v>
      </c>
      <c r="H19" s="23">
        <f t="shared" si="0"/>
        <v>80.02221675000007</v>
      </c>
      <c r="I19" s="23">
        <f t="shared" si="1"/>
        <v>101.97431924999995</v>
      </c>
      <c r="J19" s="26">
        <f t="shared" si="2"/>
        <v>103.17567975000003</v>
      </c>
      <c r="K19" s="23">
        <f t="shared" si="3"/>
        <v>107.0071559999999</v>
      </c>
      <c r="L19" s="23">
        <f t="shared" si="4"/>
        <v>119.6431275000001</v>
      </c>
      <c r="N19" s="39">
        <f>+B19/'g13_horizont'!B19*100</f>
        <v>10.929873841359154</v>
      </c>
      <c r="O19" s="39">
        <f>+C19/'g13_horizont'!C19*100</f>
        <v>13.602080988626033</v>
      </c>
      <c r="P19" s="40">
        <f>+D19/'g13_horizont'!D19*100</f>
        <v>13.295180411590756</v>
      </c>
      <c r="Q19" s="39">
        <f>+E19/'g13_horizont'!E19*100</f>
        <v>13.113065922609485</v>
      </c>
      <c r="R19" s="39">
        <f>+F19/'g13_horizont'!F19*100</f>
        <v>14.165826490330346</v>
      </c>
    </row>
    <row r="20" spans="1:18" ht="12.75">
      <c r="A20" t="str">
        <f>+'g13_optim'!A20</f>
        <v>LU</v>
      </c>
      <c r="B20" s="23">
        <f>+'g13_optim'!B20-'g13_horizont'!B20</f>
        <v>126.89196699999991</v>
      </c>
      <c r="C20" s="23">
        <f>+'g13_optim'!C20-'g13_horizont'!C20</f>
        <v>127.24557500000003</v>
      </c>
      <c r="D20" s="26">
        <f>+'g13_optim'!D20-'g13_horizont'!D20</f>
        <v>129.93261599999983</v>
      </c>
      <c r="E20" s="23">
        <f>+'g13_optim'!E20-'g13_horizont'!E20</f>
        <v>132.68145700000014</v>
      </c>
      <c r="F20" s="23">
        <f>+'g13_optim'!F20-'g13_horizont'!F20</f>
        <v>134.9033199999999</v>
      </c>
      <c r="H20" s="23">
        <f t="shared" si="0"/>
        <v>95.16897524999993</v>
      </c>
      <c r="I20" s="23">
        <f t="shared" si="1"/>
        <v>95.43418125000002</v>
      </c>
      <c r="J20" s="26">
        <f t="shared" si="2"/>
        <v>97.44946199999987</v>
      </c>
      <c r="K20" s="23">
        <f t="shared" si="3"/>
        <v>99.5110927500001</v>
      </c>
      <c r="L20" s="23">
        <f t="shared" si="4"/>
        <v>101.17748999999992</v>
      </c>
      <c r="N20" s="39">
        <f>+B20/'g13_horizont'!B20*100</f>
        <v>12.682050656142419</v>
      </c>
      <c r="O20" s="39">
        <f>+C20/'g13_horizont'!C20*100</f>
        <v>12.534187261142785</v>
      </c>
      <c r="P20" s="40">
        <f>+D20/'g13_horizont'!D20*100</f>
        <v>12.666227768728328</v>
      </c>
      <c r="Q20" s="39">
        <f>+E20/'g13_horizont'!E20*100</f>
        <v>12.704354303935968</v>
      </c>
      <c r="R20" s="39">
        <f>+F20/'g13_horizont'!F20*100</f>
        <v>12.847148123918123</v>
      </c>
    </row>
    <row r="21" spans="1:18" ht="12.75">
      <c r="A21" t="str">
        <f>+'g13_optim'!A21</f>
        <v>DE</v>
      </c>
      <c r="B21" s="23">
        <f>+'g13_optim'!B21-'g13_horizont'!B21</f>
        <v>34.858397999999966</v>
      </c>
      <c r="C21" s="23">
        <f>+'g13_optim'!C21-'g13_horizont'!C21</f>
        <v>128.91790800000012</v>
      </c>
      <c r="D21" s="26">
        <f>+'g13_optim'!D21-'g13_horizont'!D21</f>
        <v>142.9376820000001</v>
      </c>
      <c r="E21" s="23">
        <f>+'g13_optim'!E21-'g13_horizont'!E21</f>
        <v>158.48999000000003</v>
      </c>
      <c r="F21" s="23">
        <f>+'g13_optim'!F21-'g13_horizont'!F21</f>
        <v>413.72656299999994</v>
      </c>
      <c r="H21" s="23">
        <f t="shared" si="0"/>
        <v>26.143798499999974</v>
      </c>
      <c r="I21" s="23">
        <f t="shared" si="1"/>
        <v>96.6884310000001</v>
      </c>
      <c r="J21" s="26">
        <f t="shared" si="2"/>
        <v>107.20326150000008</v>
      </c>
      <c r="K21" s="23">
        <f t="shared" si="3"/>
        <v>118.86749250000003</v>
      </c>
      <c r="L21" s="23">
        <f t="shared" si="4"/>
        <v>310.29492224999996</v>
      </c>
      <c r="N21" s="39">
        <f>+B21/'g13_horizont'!B21*100</f>
        <v>3.6743484052365756</v>
      </c>
      <c r="O21" s="39">
        <f>+C21/'g13_horizont'!C21*100</f>
        <v>13.46223149504099</v>
      </c>
      <c r="P21" s="40">
        <f>+D21/'g13_horizont'!D21*100</f>
        <v>14.095628251259463</v>
      </c>
      <c r="Q21" s="39">
        <f>+E21/'g13_horizont'!E21*100</f>
        <v>14.330859434471034</v>
      </c>
      <c r="R21" s="39">
        <f>+F21/'g13_horizont'!F21*100</f>
        <v>29.95301462880015</v>
      </c>
    </row>
    <row r="22" spans="1:18" ht="12.75">
      <c r="A22" t="str">
        <f>+'g13_optim'!A22</f>
        <v>PL</v>
      </c>
      <c r="B22" s="23">
        <f>+'g13_optim'!B22-'g13_horizont'!B22</f>
        <v>125.43658500000004</v>
      </c>
      <c r="C22" s="23">
        <f>+'g13_optim'!C22-'g13_horizont'!C22</f>
        <v>142.2657170000001</v>
      </c>
      <c r="D22" s="26">
        <f>+'g13_optim'!D22-'g13_horizont'!D22</f>
        <v>150.29035799999997</v>
      </c>
      <c r="E22" s="23">
        <f>+'g13_optim'!E22-'g13_horizont'!E22</f>
        <v>152.525085</v>
      </c>
      <c r="F22" s="23">
        <f>+'g13_optim'!F22-'g13_horizont'!F22</f>
        <v>224.57226600000013</v>
      </c>
      <c r="H22" s="23">
        <f t="shared" si="0"/>
        <v>94.07743875000003</v>
      </c>
      <c r="I22" s="23">
        <f t="shared" si="1"/>
        <v>106.69928775000008</v>
      </c>
      <c r="J22" s="26">
        <f t="shared" si="2"/>
        <v>112.71776849999998</v>
      </c>
      <c r="K22" s="23">
        <f t="shared" si="3"/>
        <v>114.39381374999999</v>
      </c>
      <c r="L22" s="23">
        <f t="shared" si="4"/>
        <v>168.4291995000001</v>
      </c>
      <c r="N22" s="39">
        <f>+B22/'g13_horizont'!B22*100</f>
        <v>12.865769982874568</v>
      </c>
      <c r="O22" s="39">
        <f>+C22/'g13_horizont'!C22*100</f>
        <v>14.304278318755934</v>
      </c>
      <c r="P22" s="40">
        <f>+D22/'g13_horizont'!D22*100</f>
        <v>14.850856955794637</v>
      </c>
      <c r="Q22" s="39">
        <f>+E22/'g13_horizont'!E22*100</f>
        <v>14.84125694358559</v>
      </c>
      <c r="R22" s="39">
        <f>+F22/'g13_horizont'!F22*100</f>
        <v>19.142706270886567</v>
      </c>
    </row>
    <row r="23" spans="1:18" ht="12.75">
      <c r="A23" t="str">
        <f>+'g13_optim'!A23</f>
        <v>LT</v>
      </c>
      <c r="B23" s="23">
        <f>+'g13_optim'!B23-'g13_horizont'!B23</f>
        <v>147.53485100000012</v>
      </c>
      <c r="C23" s="23">
        <f>+'g13_optim'!C23-'g13_horizont'!C23</f>
        <v>148.70446800000002</v>
      </c>
      <c r="D23" s="26">
        <f>+'g13_optim'!D23-'g13_horizont'!D23</f>
        <v>160.832938</v>
      </c>
      <c r="E23" s="23">
        <f>+'g13_optim'!E23-'g13_horizont'!E23</f>
        <v>171.3941040000002</v>
      </c>
      <c r="F23" s="23">
        <f>+'g13_optim'!F23-'g13_horizont'!F23</f>
        <v>174.83288599999992</v>
      </c>
      <c r="H23" s="23">
        <f t="shared" si="0"/>
        <v>110.65113825000009</v>
      </c>
      <c r="I23" s="23">
        <f t="shared" si="1"/>
        <v>111.52835100000001</v>
      </c>
      <c r="J23" s="26">
        <f t="shared" si="2"/>
        <v>120.62470350000001</v>
      </c>
      <c r="K23" s="23">
        <f t="shared" si="3"/>
        <v>128.54557800000015</v>
      </c>
      <c r="L23" s="23">
        <f t="shared" si="4"/>
        <v>131.12466449999994</v>
      </c>
      <c r="N23" s="39">
        <f>+B23/'g13_horizont'!B23*100</f>
        <v>15.022299352371524</v>
      </c>
      <c r="O23" s="39">
        <f>+C23/'g13_horizont'!C23*100</f>
        <v>15.109251174033814</v>
      </c>
      <c r="P23" s="40">
        <f>+D23/'g13_horizont'!D23*100</f>
        <v>15.991450152314563</v>
      </c>
      <c r="Q23" s="39">
        <f>+E23/'g13_horizont'!E23*100</f>
        <v>16.634519626637516</v>
      </c>
      <c r="R23" s="39">
        <f>+F23/'g13_horizont'!F23*100</f>
        <v>16.795536796621068</v>
      </c>
    </row>
    <row r="24" spans="1:18" ht="12.75">
      <c r="A24" t="str">
        <f>+'g13_optim'!A24</f>
        <v>LV</v>
      </c>
      <c r="B24" s="23">
        <f>+'g13_optim'!B24-'g13_horizont'!B24</f>
        <v>176.7688599999999</v>
      </c>
      <c r="C24" s="23">
        <f>+'g13_optim'!C24-'g13_horizont'!C24</f>
        <v>177.95571900000004</v>
      </c>
      <c r="D24" s="26">
        <f>+'g13_optim'!D24-'g13_horizont'!D24</f>
        <v>176.468476</v>
      </c>
      <c r="E24" s="23">
        <f>+'g13_optim'!E24-'g13_horizont'!E24</f>
        <v>173.991577</v>
      </c>
      <c r="F24" s="23">
        <f>+'g13_optim'!F24-'g13_horizont'!F24</f>
        <v>176.7889399999999</v>
      </c>
      <c r="H24" s="23">
        <f t="shared" si="0"/>
        <v>132.57664499999993</v>
      </c>
      <c r="I24" s="23">
        <f t="shared" si="1"/>
        <v>133.46678925000003</v>
      </c>
      <c r="J24" s="26">
        <f t="shared" si="2"/>
        <v>132.351357</v>
      </c>
      <c r="K24" s="23">
        <f t="shared" si="3"/>
        <v>130.49368275</v>
      </c>
      <c r="L24" s="23">
        <f t="shared" si="4"/>
        <v>132.59170499999993</v>
      </c>
      <c r="N24" s="39">
        <f>+B24/'g13_horizont'!B24*100</f>
        <v>18.297887311498755</v>
      </c>
      <c r="O24" s="39">
        <f>+C24/'g13_horizont'!C24*100</f>
        <v>18.370735470050132</v>
      </c>
      <c r="P24" s="40">
        <f>+D24/'g13_horizont'!D24*100</f>
        <v>17.585657355605676</v>
      </c>
      <c r="Q24" s="39">
        <f>+E24/'g13_horizont'!E24*100</f>
        <v>16.72313831256408</v>
      </c>
      <c r="R24" s="39">
        <f>+F24/'g13_horizont'!F24*100</f>
        <v>16.8926890287231</v>
      </c>
    </row>
    <row r="25" spans="1:18" ht="12.75">
      <c r="A25" t="str">
        <f>+'g13_optim'!A25</f>
        <v>BE</v>
      </c>
      <c r="B25" s="23">
        <f>+'g13_optim'!B25-'g13_horizont'!B25</f>
        <v>122.21972699999992</v>
      </c>
      <c r="C25" s="23">
        <f>+'g13_optim'!C25-'g13_horizont'!C25</f>
        <v>122.94097900000008</v>
      </c>
      <c r="D25" s="26">
        <f>+'g13_optim'!D25-'g13_horizont'!D25</f>
        <v>126.99035400000014</v>
      </c>
      <c r="E25" s="23">
        <f>+'g13_optim'!E25-'g13_horizont'!E25</f>
        <v>134.867889</v>
      </c>
      <c r="F25" s="23">
        <f>+'g13_optim'!F25-'g13_horizont'!F25</f>
        <v>134.6621090000001</v>
      </c>
      <c r="H25" s="23">
        <f t="shared" si="0"/>
        <v>91.66479524999994</v>
      </c>
      <c r="I25" s="23">
        <f t="shared" si="1"/>
        <v>92.20573425000006</v>
      </c>
      <c r="J25" s="26">
        <f t="shared" si="2"/>
        <v>95.2427655000001</v>
      </c>
      <c r="K25" s="23">
        <f t="shared" si="3"/>
        <v>101.15091675</v>
      </c>
      <c r="L25" s="23">
        <f t="shared" si="4"/>
        <v>100.99658175000008</v>
      </c>
      <c r="N25" s="39">
        <f>+B25/'g13_horizont'!B25*100</f>
        <v>12.812962792915936</v>
      </c>
      <c r="O25" s="39">
        <f>+C25/'g13_horizont'!C25*100</f>
        <v>12.869633010336182</v>
      </c>
      <c r="P25" s="40">
        <f>+D25/'g13_horizont'!D25*100</f>
        <v>12.900538063394192</v>
      </c>
      <c r="Q25" s="39">
        <f>+E25/'g13_horizont'!E25*100</f>
        <v>13.425740046149151</v>
      </c>
      <c r="R25" s="39">
        <f>+F25/'g13_horizont'!F25*100</f>
        <v>12.889629690337737</v>
      </c>
    </row>
    <row r="26" spans="1:18" ht="12.75">
      <c r="A26" t="str">
        <f>+'g13_optim'!A26</f>
        <v>NL</v>
      </c>
      <c r="B26" s="23">
        <f>+'g13_optim'!B26-'g13_horizont'!B26</f>
        <v>126.17700200000002</v>
      </c>
      <c r="C26" s="23">
        <f>+'g13_optim'!C26-'g13_horizont'!C26</f>
        <v>127.98519899999997</v>
      </c>
      <c r="D26" s="26">
        <f>+'g13_optim'!D26-'g13_horizont'!D26</f>
        <v>138.22644200000002</v>
      </c>
      <c r="E26" s="23">
        <f>+'g13_optim'!E26-'g13_horizont'!E26</f>
        <v>146.14227300000005</v>
      </c>
      <c r="F26" s="23">
        <f>+'g13_optim'!F26-'g13_horizont'!F26</f>
        <v>160.72979700000008</v>
      </c>
      <c r="H26" s="23">
        <f t="shared" si="0"/>
        <v>94.63275150000001</v>
      </c>
      <c r="I26" s="23">
        <f t="shared" si="1"/>
        <v>95.98889924999997</v>
      </c>
      <c r="J26" s="26">
        <f t="shared" si="2"/>
        <v>103.66983150000002</v>
      </c>
      <c r="K26" s="23">
        <f t="shared" si="3"/>
        <v>109.60670475000003</v>
      </c>
      <c r="L26" s="23">
        <f t="shared" si="4"/>
        <v>120.54734775000006</v>
      </c>
      <c r="N26" s="39">
        <f>+B26/'g13_horizont'!B26*100</f>
        <v>13.233841151349218</v>
      </c>
      <c r="O26" s="39">
        <f>+C26/'g13_horizont'!C26*100</f>
        <v>13.3767879838956</v>
      </c>
      <c r="P26" s="40">
        <f>+D26/'g13_horizont'!D26*100</f>
        <v>14.158011865374867</v>
      </c>
      <c r="Q26" s="39">
        <f>+E26/'g13_horizont'!E26*100</f>
        <v>14.615011395361366</v>
      </c>
      <c r="R26" s="39">
        <f>+F26/'g13_horizont'!F26*100</f>
        <v>15.722896700854939</v>
      </c>
    </row>
    <row r="27" spans="1:18" ht="12.75">
      <c r="A27" t="str">
        <f>+'g13_optim'!A27</f>
        <v>DK</v>
      </c>
      <c r="B27" s="23">
        <f>+'g13_optim'!B27-'g13_horizont'!B27</f>
        <v>153.78735300000005</v>
      </c>
      <c r="C27" s="23">
        <f>+'g13_optim'!C27-'g13_horizont'!C27</f>
        <v>159.04068000000007</v>
      </c>
      <c r="D27" s="26">
        <f>+'g13_optim'!D27-'g13_horizont'!D27</f>
        <v>162.11861799999997</v>
      </c>
      <c r="E27" s="23">
        <f>+'g13_optim'!E27-'g13_horizont'!E27</f>
        <v>167.57629399999996</v>
      </c>
      <c r="F27" s="23">
        <f>+'g13_optim'!F27-'g13_horizont'!F27</f>
        <v>170.29437299999995</v>
      </c>
      <c r="H27" s="23">
        <f t="shared" si="0"/>
        <v>115.34051475000004</v>
      </c>
      <c r="I27" s="23">
        <f t="shared" si="1"/>
        <v>119.28051000000005</v>
      </c>
      <c r="J27" s="26">
        <f t="shared" si="2"/>
        <v>121.58896349999998</v>
      </c>
      <c r="K27" s="23">
        <f t="shared" si="3"/>
        <v>125.68222049999997</v>
      </c>
      <c r="L27" s="23">
        <f t="shared" si="4"/>
        <v>127.72077974999996</v>
      </c>
      <c r="N27" s="39">
        <f>+B27/'g13_horizont'!B27*100</f>
        <v>16.63852908344527</v>
      </c>
      <c r="O27" s="39">
        <f>+C27/'g13_horizont'!C27*100</f>
        <v>16.760973278450987</v>
      </c>
      <c r="P27" s="40">
        <f>+D27/'g13_horizont'!D27*100</f>
        <v>16.76366244215842</v>
      </c>
      <c r="Q27" s="39">
        <f>+E27/'g13_horizont'!E27*100</f>
        <v>16.89424656633151</v>
      </c>
      <c r="R27" s="39">
        <f>+F27/'g13_horizont'!F27*100</f>
        <v>16.815060678939105</v>
      </c>
    </row>
    <row r="28" spans="1:18" ht="12.75">
      <c r="A28" t="str">
        <f>+'g13_optim'!A28</f>
        <v>EE</v>
      </c>
      <c r="B28" s="23">
        <f>+'g13_optim'!B28-'g13_horizont'!B28</f>
        <v>187.73944099999994</v>
      </c>
      <c r="C28" s="23">
        <f>+'g13_optim'!C28-'g13_horizont'!C28</f>
        <v>189.81356800000003</v>
      </c>
      <c r="D28" s="26">
        <f>+'g13_optim'!D28-'g13_horizont'!D28</f>
        <v>185.44800099999998</v>
      </c>
      <c r="E28" s="23">
        <f>+'g13_optim'!E28-'g13_horizont'!E28</f>
        <v>190.43878200000006</v>
      </c>
      <c r="F28" s="23">
        <f>+'g13_optim'!F28-'g13_horizont'!F28</f>
        <v>196.95166099999994</v>
      </c>
      <c r="H28" s="23">
        <f t="shared" si="0"/>
        <v>140.80458074999996</v>
      </c>
      <c r="I28" s="23">
        <f t="shared" si="1"/>
        <v>142.36017600000002</v>
      </c>
      <c r="J28" s="26">
        <f t="shared" si="2"/>
        <v>139.08600074999998</v>
      </c>
      <c r="K28" s="23">
        <f t="shared" si="3"/>
        <v>142.82908650000005</v>
      </c>
      <c r="L28" s="23">
        <f t="shared" si="4"/>
        <v>147.71374574999996</v>
      </c>
      <c r="N28" s="39">
        <f>+B28/'g13_horizont'!B28*100</f>
        <v>19.88786225036178</v>
      </c>
      <c r="O28" s="39">
        <f>+C28/'g13_horizont'!C28*100</f>
        <v>20.016929294208698</v>
      </c>
      <c r="P28" s="40">
        <f>+D28/'g13_horizont'!D28*100</f>
        <v>19.18161970804877</v>
      </c>
      <c r="Q28" s="39">
        <f>+E28/'g13_horizont'!E28*100</f>
        <v>19.42574272926491</v>
      </c>
      <c r="R28" s="39">
        <f>+F28/'g13_horizont'!F28*100</f>
        <v>19.722920726565278</v>
      </c>
    </row>
    <row r="29" spans="1:18" ht="12.75">
      <c r="A29" t="str">
        <f>+'g13_optim'!A29</f>
        <v>IE</v>
      </c>
      <c r="B29" s="23">
        <f>+'g13_optim'!B29-'g13_horizont'!B29</f>
        <v>76.89660700000002</v>
      </c>
      <c r="C29" s="23">
        <f>+'g13_optim'!C29-'g13_horizont'!C29</f>
        <v>141.094788</v>
      </c>
      <c r="D29" s="26">
        <f>+'g13_optim'!D29-'g13_horizont'!D29</f>
        <v>143.93005499999992</v>
      </c>
      <c r="E29" s="23">
        <f>+'g13_optim'!E29-'g13_horizont'!E29</f>
        <v>150.03970300000003</v>
      </c>
      <c r="F29" s="23">
        <f>+'g13_optim'!F29-'g13_horizont'!F29</f>
        <v>158.05212400000005</v>
      </c>
      <c r="H29" s="23">
        <f t="shared" si="0"/>
        <v>57.67245525000001</v>
      </c>
      <c r="I29" s="23">
        <f t="shared" si="1"/>
        <v>105.821091</v>
      </c>
      <c r="J29" s="26">
        <f t="shared" si="2"/>
        <v>107.94754124999994</v>
      </c>
      <c r="K29" s="23">
        <f t="shared" si="3"/>
        <v>112.52977725000002</v>
      </c>
      <c r="L29" s="23">
        <f t="shared" si="4"/>
        <v>118.53909300000004</v>
      </c>
      <c r="N29" s="39">
        <f>+B29/'g13_horizont'!B29*100</f>
        <v>8.74941246070072</v>
      </c>
      <c r="O29" s="39">
        <f>+C29/'g13_horizont'!C29*100</f>
        <v>15.518864281093228</v>
      </c>
      <c r="P29" s="40">
        <f>+D29/'g13_horizont'!D29*100</f>
        <v>15.179663045083933</v>
      </c>
      <c r="Q29" s="39">
        <f>+E29/'g13_horizont'!E29*100</f>
        <v>15.03848565477327</v>
      </c>
      <c r="R29" s="39">
        <f>+F29/'g13_horizont'!F29*100</f>
        <v>15.195719725266585</v>
      </c>
    </row>
    <row r="30" spans="1:18" ht="12.75">
      <c r="A30" t="str">
        <f>+'g13_optim'!A30</f>
        <v>UK</v>
      </c>
      <c r="B30" s="23">
        <f>+'g13_optim'!B30-'g13_horizont'!B30</f>
        <v>78.15826500000003</v>
      </c>
      <c r="C30" s="23">
        <f>+'g13_optim'!C30-'g13_horizont'!C30</f>
        <v>137.075287</v>
      </c>
      <c r="D30" s="26">
        <f>+'g13_optim'!D30-'g13_horizont'!D30</f>
        <v>146.83831800000007</v>
      </c>
      <c r="E30" s="23">
        <f>+'g13_optim'!E30-'g13_horizont'!E30</f>
        <v>156.65081800000007</v>
      </c>
      <c r="F30" s="23">
        <f>+'g13_optim'!F30-'g13_horizont'!F30</f>
        <v>166.81066899999996</v>
      </c>
      <c r="H30" s="23">
        <f t="shared" si="0"/>
        <v>58.61869875000002</v>
      </c>
      <c r="I30" s="23">
        <f t="shared" si="1"/>
        <v>102.80646525</v>
      </c>
      <c r="J30" s="26">
        <f t="shared" si="2"/>
        <v>110.12873850000005</v>
      </c>
      <c r="K30" s="23">
        <f t="shared" si="3"/>
        <v>117.48811350000005</v>
      </c>
      <c r="L30" s="23">
        <f t="shared" si="4"/>
        <v>125.10800174999997</v>
      </c>
      <c r="N30" s="39">
        <f>+B30/'g13_horizont'!B30*100</f>
        <v>10.209967228883105</v>
      </c>
      <c r="O30" s="39">
        <f>+C30/'g13_horizont'!C30*100</f>
        <v>15.619916964045752</v>
      </c>
      <c r="P30" s="40">
        <f>+D30/'g13_horizont'!D30*100</f>
        <v>15.568973151531582</v>
      </c>
      <c r="Q30" s="39">
        <f>+E30/'g13_horizont'!E30*100</f>
        <v>14.98313865777095</v>
      </c>
      <c r="R30" s="39">
        <f>+F30/'g13_horizont'!F30*100</f>
        <v>15.026339010111487</v>
      </c>
    </row>
    <row r="31" spans="1:18" ht="12.75">
      <c r="A31" t="str">
        <f>+'g13_optim'!A31</f>
        <v>SE</v>
      </c>
      <c r="B31" s="23">
        <f>+'g13_optim'!B31-'g13_horizont'!B31</f>
        <v>15.64391999999998</v>
      </c>
      <c r="C31" s="23">
        <f>+'g13_optim'!C31-'g13_horizont'!C31</f>
        <v>216.1155389999999</v>
      </c>
      <c r="D31" s="26">
        <f>+'g13_optim'!D31-'g13_horizont'!D31</f>
        <v>208.06328900000005</v>
      </c>
      <c r="E31" s="23">
        <f>+'g13_optim'!E31-'g13_horizont'!E31</f>
        <v>180.76556400000004</v>
      </c>
      <c r="F31" s="23">
        <f>+'g13_optim'!F31-'g13_horizont'!F31</f>
        <v>171.41900600000008</v>
      </c>
      <c r="H31" s="23">
        <f t="shared" si="0"/>
        <v>11.732939999999985</v>
      </c>
      <c r="I31" s="23">
        <f t="shared" si="1"/>
        <v>162.08665424999992</v>
      </c>
      <c r="J31" s="26">
        <f t="shared" si="2"/>
        <v>156.04746675000004</v>
      </c>
      <c r="K31" s="23">
        <f t="shared" si="3"/>
        <v>135.57417300000003</v>
      </c>
      <c r="L31" s="23">
        <f t="shared" si="4"/>
        <v>128.56425450000006</v>
      </c>
      <c r="N31" s="39">
        <f>+B31/'g13_horizont'!B31*100</f>
        <v>2.486405673550291</v>
      </c>
      <c r="O31" s="39">
        <f>+C31/'g13_horizont'!C31*100</f>
        <v>25.733316943147134</v>
      </c>
      <c r="P31" s="40">
        <f>+D31/'g13_horizont'!D31*100</f>
        <v>23.876356254946625</v>
      </c>
      <c r="Q31" s="39">
        <f>+E31/'g13_horizont'!E31*100</f>
        <v>18.78966095492311</v>
      </c>
      <c r="R31" s="39">
        <f>+F31/'g13_horizont'!F31*100</f>
        <v>17.14550153252287</v>
      </c>
    </row>
    <row r="32" spans="1:18" ht="12.75">
      <c r="A32" t="str">
        <f>+'g13_optim'!A32</f>
        <v>FI</v>
      </c>
      <c r="B32" s="23">
        <f>+'g13_optim'!B32-'g13_horizont'!B32</f>
        <v>151.01886000000002</v>
      </c>
      <c r="C32" s="23">
        <f>+'g13_optim'!C32-'g13_horizont'!C32</f>
        <v>208.82461499999988</v>
      </c>
      <c r="D32" s="26">
        <f>+'g13_optim'!D32-'g13_horizont'!D32</f>
        <v>213.055157</v>
      </c>
      <c r="E32" s="23">
        <f>+'g13_optim'!E32-'g13_horizont'!E32</f>
        <v>206.2604980000001</v>
      </c>
      <c r="F32" s="23">
        <f>+'g13_optim'!F32-'g13_horizont'!F32</f>
        <v>210.88891599999988</v>
      </c>
      <c r="H32" s="23">
        <f t="shared" si="0"/>
        <v>113.26414500000001</v>
      </c>
      <c r="I32" s="23">
        <f t="shared" si="1"/>
        <v>156.6184612499999</v>
      </c>
      <c r="J32" s="26">
        <f t="shared" si="2"/>
        <v>159.79136775</v>
      </c>
      <c r="K32" s="23">
        <f t="shared" si="3"/>
        <v>154.69537350000007</v>
      </c>
      <c r="L32" s="23">
        <f t="shared" si="4"/>
        <v>158.1666869999999</v>
      </c>
      <c r="N32" s="39">
        <f>+B32/'g13_horizont'!B32*100</f>
        <v>22.017713896280608</v>
      </c>
      <c r="O32" s="39">
        <f>+C32/'g13_horizont'!C32*100</f>
        <v>24.999038195173387</v>
      </c>
      <c r="P32" s="40">
        <f>+D32/'g13_horizont'!D32*100</f>
        <v>25.32659494127485</v>
      </c>
      <c r="Q32" s="39">
        <f>+E32/'g13_horizont'!E32*100</f>
        <v>21.560932839733777</v>
      </c>
      <c r="R32" s="39">
        <f>+F32/'g13_horizont'!F32*100</f>
        <v>21.535098210401664</v>
      </c>
    </row>
    <row r="33" spans="4:18" ht="12.75">
      <c r="D33" s="26"/>
      <c r="J33" s="26"/>
      <c r="N33" s="39"/>
      <c r="O33" s="39"/>
      <c r="P33" s="40"/>
      <c r="Q33" s="39"/>
      <c r="R33" s="39"/>
    </row>
    <row r="34" spans="1:18" ht="12.75">
      <c r="A34" s="25" t="s">
        <v>1</v>
      </c>
      <c r="B34" s="26">
        <f>MIN(B3:B32)</f>
        <v>15.64391999999998</v>
      </c>
      <c r="C34" s="26">
        <f>MIN(C3:C32)</f>
        <v>122.94097900000008</v>
      </c>
      <c r="D34" s="26">
        <f>MIN(D3:D32)</f>
        <v>126.99035400000014</v>
      </c>
      <c r="E34" s="26">
        <f>MIN(E3:E32)</f>
        <v>132.68145700000014</v>
      </c>
      <c r="F34" s="26">
        <f>MIN(F3:F32)</f>
        <v>134.6621090000001</v>
      </c>
      <c r="H34" s="26">
        <f>MIN(H3:H32)</f>
        <v>11.732939999999985</v>
      </c>
      <c r="I34" s="26">
        <f>MIN(I3:I32)</f>
        <v>92.20573425000006</v>
      </c>
      <c r="J34" s="26">
        <f>MIN(J3:J32)</f>
        <v>95.2427655000001</v>
      </c>
      <c r="K34" s="26">
        <f>MIN(K3:K32)</f>
        <v>99.5110927500001</v>
      </c>
      <c r="L34" s="26">
        <f>MIN(L3:L32)</f>
        <v>100.99658175000008</v>
      </c>
      <c r="N34" s="40">
        <f>MIN(N3:N32)</f>
        <v>1.767337644706702</v>
      </c>
      <c r="O34" s="40">
        <f>MIN(O3:O32)</f>
        <v>10.677128366119147</v>
      </c>
      <c r="P34" s="40">
        <f>MIN(P3:P32)</f>
        <v>10.491152645750754</v>
      </c>
      <c r="Q34" s="40">
        <f>MIN(Q3:Q32)</f>
        <v>11.175233052831608</v>
      </c>
      <c r="R34" s="40">
        <f>MIN(R3:R32)</f>
        <v>10.521976214882555</v>
      </c>
    </row>
    <row r="35" spans="1:18" ht="12.75">
      <c r="A35" s="25" t="s">
        <v>9</v>
      </c>
      <c r="B35" s="26">
        <f>MAX(B3:B32)</f>
        <v>262</v>
      </c>
      <c r="C35" s="26">
        <f>MAX(C3:C32)</f>
        <v>238.15924099999984</v>
      </c>
      <c r="D35" s="26">
        <f>MAX(D3:D32)</f>
        <v>237.64514400000007</v>
      </c>
      <c r="E35" s="26">
        <f>MAX(E3:E32)</f>
        <v>272.871887</v>
      </c>
      <c r="F35" s="26">
        <f>MAX(F3:F32)</f>
        <v>467.3526609999999</v>
      </c>
      <c r="H35" s="26">
        <f>MAX(H3:H32)</f>
        <v>196.5</v>
      </c>
      <c r="I35" s="26">
        <f>MAX(I3:I32)</f>
        <v>178.61943074999988</v>
      </c>
      <c r="J35" s="26">
        <f>MAX(J3:J32)</f>
        <v>178.23385800000005</v>
      </c>
      <c r="K35" s="26">
        <f>MAX(K3:K32)</f>
        <v>204.65391525</v>
      </c>
      <c r="L35" s="26">
        <f>MAX(L3:L32)</f>
        <v>350.5144957499999</v>
      </c>
      <c r="N35" s="40">
        <f>MAX(N3:N32)</f>
        <v>28.83745878294761</v>
      </c>
      <c r="O35" s="40">
        <f>MAX(O3:O32)</f>
        <v>25.733316943147134</v>
      </c>
      <c r="P35" s="40">
        <f>MAX(P3:P32)</f>
        <v>25.32659494127485</v>
      </c>
      <c r="Q35" s="40">
        <f>MAX(Q3:Q32)</f>
        <v>21.560932839733777</v>
      </c>
      <c r="R35" s="40">
        <f>MAX(R3:R32)</f>
        <v>30.94748513436728</v>
      </c>
    </row>
    <row r="38" spans="2:11" ht="15.75">
      <c r="B38" s="41" t="s">
        <v>103</v>
      </c>
      <c r="K38" s="27" t="s">
        <v>94</v>
      </c>
    </row>
  </sheetData>
  <sheetProtection selectLockedCells="1" selectUnlockedCells="1"/>
  <mergeCells count="3">
    <mergeCell ref="B1:F1"/>
    <mergeCell ref="H1:L1"/>
    <mergeCell ref="N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8.7109375" style="0" customWidth="1"/>
    <col min="2" max="2" width="9.8515625" style="23" customWidth="1"/>
    <col min="3" max="3" width="11.140625" style="23" customWidth="1"/>
    <col min="4" max="4" width="11.8515625" style="23" customWidth="1"/>
    <col min="5" max="5" width="12.28125" style="23" customWidth="1"/>
    <col min="6" max="6" width="9.140625" style="23" customWidth="1"/>
    <col min="7" max="7" width="9.140625" style="24" customWidth="1"/>
    <col min="8" max="8" width="9.8515625" style="23" customWidth="1"/>
    <col min="9" max="9" width="11.140625" style="23" customWidth="1"/>
    <col min="10" max="10" width="11.8515625" style="23" customWidth="1"/>
    <col min="11" max="11" width="12.28125" style="23" customWidth="1"/>
    <col min="12" max="12" width="9.140625" style="23" customWidth="1"/>
    <col min="13" max="13" width="9.140625" style="24" customWidth="1"/>
    <col min="15" max="15" width="11.28125" style="0" customWidth="1"/>
    <col min="16" max="16" width="12.140625" style="0" customWidth="1"/>
    <col min="17" max="17" width="12.8515625" style="0" customWidth="1"/>
  </cols>
  <sheetData>
    <row r="1" spans="2:18" ht="12.75">
      <c r="B1" s="42" t="s">
        <v>104</v>
      </c>
      <c r="C1" s="42"/>
      <c r="D1" s="42"/>
      <c r="E1" s="42"/>
      <c r="F1" s="42"/>
      <c r="H1" s="43" t="s">
        <v>101</v>
      </c>
      <c r="I1" s="43"/>
      <c r="J1" s="43"/>
      <c r="K1" s="43"/>
      <c r="L1" s="43"/>
      <c r="N1" s="42" t="s">
        <v>105</v>
      </c>
      <c r="O1" s="42"/>
      <c r="P1" s="42"/>
      <c r="Q1" s="42"/>
      <c r="R1" s="42"/>
    </row>
    <row r="2" spans="1:18" ht="12.75">
      <c r="A2" s="25"/>
      <c r="B2" s="26" t="s">
        <v>1</v>
      </c>
      <c r="C2" s="26" t="s">
        <v>3</v>
      </c>
      <c r="D2" s="26" t="s">
        <v>5</v>
      </c>
      <c r="E2" s="26" t="s">
        <v>7</v>
      </c>
      <c r="F2" s="26" t="s">
        <v>9</v>
      </c>
      <c r="H2" s="26" t="s">
        <v>1</v>
      </c>
      <c r="I2" s="26" t="s">
        <v>3</v>
      </c>
      <c r="J2" s="26" t="s">
        <v>5</v>
      </c>
      <c r="K2" s="26" t="s">
        <v>7</v>
      </c>
      <c r="L2" s="26" t="s">
        <v>9</v>
      </c>
      <c r="N2" s="26" t="s">
        <v>1</v>
      </c>
      <c r="O2" s="26" t="s">
        <v>3</v>
      </c>
      <c r="P2" s="26" t="s">
        <v>5</v>
      </c>
      <c r="Q2" s="26" t="s">
        <v>7</v>
      </c>
      <c r="R2" s="26" t="s">
        <v>9</v>
      </c>
    </row>
    <row r="3" spans="1:18" ht="12.75">
      <c r="A3" t="str">
        <f>+'g13_vertical'!A3</f>
        <v>MT</v>
      </c>
      <c r="B3" s="23">
        <f>+'g13_optim'!B3-'g13_vertical'!B3</f>
        <v>753.4923100000001</v>
      </c>
      <c r="C3" s="23">
        <f>+'g13_optim'!C3-'g13_vertical'!C3</f>
        <v>751.2413939999999</v>
      </c>
      <c r="D3" s="26">
        <f>+'g13_optim'!D3-'g13_vertical'!D3</f>
        <v>752.3444960000002</v>
      </c>
      <c r="E3" s="23">
        <f>+'g13_optim'!E3-'g13_vertical'!E3</f>
        <v>753.316284</v>
      </c>
      <c r="F3" s="23">
        <f>+'g13_optim'!F3-'g13_vertical'!F3</f>
        <v>756.7233880000001</v>
      </c>
      <c r="H3" s="23">
        <f>+B3*0.75</f>
        <v>565.1192325000001</v>
      </c>
      <c r="I3" s="23">
        <f>+C3*0.75</f>
        <v>563.4310455</v>
      </c>
      <c r="J3" s="26">
        <f>+D3*0.75</f>
        <v>564.2583720000001</v>
      </c>
      <c r="K3" s="23">
        <f>+E3*0.75</f>
        <v>564.987213</v>
      </c>
      <c r="L3" s="23">
        <f>+F3*0.75</f>
        <v>567.542541</v>
      </c>
      <c r="N3" s="39">
        <f>B3/'g13_optim'!B10*100</f>
        <v>54.05253299856528</v>
      </c>
      <c r="O3" s="39">
        <f>C3/'g13_optim'!C10*100</f>
        <v>53.58355164051355</v>
      </c>
      <c r="P3" s="40">
        <f>D3/'g13_optim'!D10*100</f>
        <v>46.70046530105525</v>
      </c>
      <c r="Q3" s="39">
        <f>E3/'g13_optim'!E10*100</f>
        <v>44.156874794841734</v>
      </c>
      <c r="R3" s="39">
        <f>F3/'g13_optim'!F10*100</f>
        <v>42.369730571108626</v>
      </c>
    </row>
    <row r="4" spans="1:18" ht="12.75">
      <c r="A4" t="str">
        <f>+'g13_vertical'!A4</f>
        <v>CY</v>
      </c>
      <c r="B4" s="23">
        <f>+'g13_optim'!B4-'g13_vertical'!B4</f>
        <v>746.05188</v>
      </c>
      <c r="C4" s="23">
        <f>+'g13_optim'!C4-'g13_vertical'!C4</f>
        <v>753.1416629999999</v>
      </c>
      <c r="D4" s="26">
        <f>+'g13_optim'!D4-'g13_vertical'!D4</f>
        <v>770.4803239999999</v>
      </c>
      <c r="E4" s="23">
        <f>+'g13_optim'!E4-'g13_vertical'!E4</f>
        <v>774.106446</v>
      </c>
      <c r="F4" s="23">
        <f>+'g13_optim'!F4-'g13_vertical'!F4</f>
        <v>796.259278</v>
      </c>
      <c r="H4" s="23">
        <f aca="true" t="shared" si="0" ref="H4:H32">+B4*0.75</f>
        <v>559.53891</v>
      </c>
      <c r="I4" s="23">
        <f aca="true" t="shared" si="1" ref="I4:I32">+C4*0.75</f>
        <v>564.8562472499999</v>
      </c>
      <c r="J4" s="26">
        <f aca="true" t="shared" si="2" ref="J4:J32">+D4*0.75</f>
        <v>577.8602429999999</v>
      </c>
      <c r="K4" s="23">
        <f aca="true" t="shared" si="3" ref="K4:K32">+E4*0.75</f>
        <v>580.5798345000001</v>
      </c>
      <c r="L4" s="23">
        <f aca="true" t="shared" si="4" ref="L4:L32">+F4*0.75</f>
        <v>597.1944585</v>
      </c>
      <c r="N4" s="39">
        <f>B4/'g13_optim'!B3*100</f>
        <v>37.7462203643138</v>
      </c>
      <c r="O4" s="39">
        <f>C4/'g13_optim'!C3*100</f>
        <v>37.59440553153139</v>
      </c>
      <c r="P4" s="40">
        <f>D4/'g13_optim'!D3*100</f>
        <v>38.44443617866572</v>
      </c>
      <c r="Q4" s="39">
        <f>E4/'g13_optim'!E3*100</f>
        <v>38.48641905327668</v>
      </c>
      <c r="R4" s="39">
        <f>F4/'g13_optim'!F3*100</f>
        <v>39.43215623053678</v>
      </c>
    </row>
    <row r="5" spans="1:18" ht="12.75">
      <c r="A5" t="str">
        <f>+'g13_vertical'!A5</f>
        <v>PT</v>
      </c>
      <c r="B5" s="23">
        <f>+'g13_optim'!B5-'g13_vertical'!B5</f>
        <v>600.716797</v>
      </c>
      <c r="C5" s="23">
        <f>+'g13_optim'!C5-'g13_vertical'!C5</f>
        <v>595.8142700000001</v>
      </c>
      <c r="D5" s="26">
        <f>+'g13_optim'!D5-'g13_vertical'!D5</f>
        <v>671.2716599999999</v>
      </c>
      <c r="E5" s="23">
        <f>+'g13_optim'!E5-'g13_vertical'!E5</f>
        <v>744.4414060000001</v>
      </c>
      <c r="F5" s="23">
        <f>+'g13_optim'!F5-'g13_vertical'!F5</f>
        <v>764.8258050000002</v>
      </c>
      <c r="H5" s="23">
        <f t="shared" si="0"/>
        <v>450.53759775000003</v>
      </c>
      <c r="I5" s="23">
        <f t="shared" si="1"/>
        <v>446.86070250000006</v>
      </c>
      <c r="J5" s="26">
        <f t="shared" si="2"/>
        <v>503.4537449999999</v>
      </c>
      <c r="K5" s="23">
        <f t="shared" si="3"/>
        <v>558.3310545000002</v>
      </c>
      <c r="L5" s="23">
        <f t="shared" si="4"/>
        <v>573.6193537500001</v>
      </c>
      <c r="N5" s="39">
        <f>B5/'g13_optim'!B4*100</f>
        <v>32.52026373979239</v>
      </c>
      <c r="O5" s="39">
        <f>C5/'g13_optim'!C4*100</f>
        <v>31.27414724094841</v>
      </c>
      <c r="P5" s="40">
        <f>D5/'g13_optim'!D4*100</f>
        <v>34.58074399510641</v>
      </c>
      <c r="Q5" s="39">
        <f>E5/'g13_optim'!E4*100</f>
        <v>37.99002932120081</v>
      </c>
      <c r="R5" s="39">
        <f>F5/'g13_optim'!F4*100</f>
        <v>38.013157931934664</v>
      </c>
    </row>
    <row r="6" spans="1:18" ht="12.75">
      <c r="A6" t="str">
        <f>+'g13_vertical'!A6</f>
        <v>ES</v>
      </c>
      <c r="B6" s="23">
        <f>+'g13_optim'!B6-'g13_vertical'!B6</f>
        <v>534.7745359999999</v>
      </c>
      <c r="C6" s="23">
        <f>+'g13_optim'!C6-'g13_vertical'!C6</f>
        <v>496.65683</v>
      </c>
      <c r="D6" s="26">
        <f>+'g13_optim'!D6-'g13_vertical'!D6</f>
        <v>636.3211299999998</v>
      </c>
      <c r="E6" s="23">
        <f>+'g13_optim'!E6-'g13_vertical'!E6</f>
        <v>712.1015010000001</v>
      </c>
      <c r="F6" s="23">
        <f>+'g13_optim'!F6-'g13_vertical'!F6</f>
        <v>708.3841560000001</v>
      </c>
      <c r="H6" s="23">
        <f t="shared" si="0"/>
        <v>401.0809019999999</v>
      </c>
      <c r="I6" s="23">
        <f t="shared" si="1"/>
        <v>372.49262250000004</v>
      </c>
      <c r="J6" s="26">
        <f t="shared" si="2"/>
        <v>477.24084749999986</v>
      </c>
      <c r="K6" s="23">
        <f t="shared" si="3"/>
        <v>534.0761257500001</v>
      </c>
      <c r="L6" s="23">
        <f t="shared" si="4"/>
        <v>531.288117</v>
      </c>
      <c r="N6" s="39">
        <f>B6/'g13_optim'!B5*100</f>
        <v>32.56656098996477</v>
      </c>
      <c r="O6" s="39">
        <f>C6/'g13_optim'!C5*100</f>
        <v>28.43736718335384</v>
      </c>
      <c r="P6" s="40">
        <f>D6/'g13_optim'!D5*100</f>
        <v>33.96610476689653</v>
      </c>
      <c r="Q6" s="39">
        <f>E6/'g13_optim'!E5*100</f>
        <v>35.48573952426775</v>
      </c>
      <c r="R6" s="39">
        <f>F6/'g13_optim'!F5*100</f>
        <v>34.49650217293745</v>
      </c>
    </row>
    <row r="7" spans="1:18" ht="12.75">
      <c r="A7" t="str">
        <f>+'g13_vertical'!A7</f>
        <v>TR</v>
      </c>
      <c r="B7" s="23">
        <f>+'g13_optim'!B7-'g13_vertical'!B7</f>
        <v>545.8052970000001</v>
      </c>
      <c r="C7" s="23">
        <f>+'g13_optim'!C7-'g13_vertical'!C7</f>
        <v>533.433166</v>
      </c>
      <c r="D7" s="26">
        <f>+'g13_optim'!D7-'g13_vertical'!D7</f>
        <v>635.106822</v>
      </c>
      <c r="E7" s="23">
        <f>+'g13_optim'!E7-'g13_vertical'!E7</f>
        <v>708.2135620000001</v>
      </c>
      <c r="F7" s="23">
        <f>+'g13_optim'!F7-'g13_vertical'!F7</f>
        <v>768.6141360000001</v>
      </c>
      <c r="H7" s="23">
        <f t="shared" si="0"/>
        <v>409.3539727500001</v>
      </c>
      <c r="I7" s="23">
        <f t="shared" si="1"/>
        <v>400.0748745</v>
      </c>
      <c r="J7" s="26">
        <f t="shared" si="2"/>
        <v>476.3301165</v>
      </c>
      <c r="K7" s="23">
        <f t="shared" si="3"/>
        <v>531.1601715000002</v>
      </c>
      <c r="L7" s="23">
        <f t="shared" si="4"/>
        <v>576.4606020000001</v>
      </c>
      <c r="N7" s="39">
        <f>B7/'g13_optim'!B6*100</f>
        <v>46.293252074723334</v>
      </c>
      <c r="O7" s="39">
        <f>C7/'g13_optim'!C6*100</f>
        <v>35.55947348504095</v>
      </c>
      <c r="P7" s="40">
        <f>D7/'g13_optim'!D6*100</f>
        <v>34.91914055948479</v>
      </c>
      <c r="Q7" s="39">
        <f>E7/'g13_optim'!E6*100</f>
        <v>36.047481370700766</v>
      </c>
      <c r="R7" s="39">
        <f>F7/'g13_optim'!F6*100</f>
        <v>36.71292122118596</v>
      </c>
    </row>
    <row r="8" spans="1:18" ht="12.75">
      <c r="A8" t="str">
        <f>+'g13_vertical'!A8</f>
        <v>GR</v>
      </c>
      <c r="B8" s="23">
        <f>+'g13_optim'!B8-'g13_vertical'!B8</f>
        <v>668.531738</v>
      </c>
      <c r="C8" s="23">
        <f>+'g13_optim'!C8-'g13_vertical'!C8</f>
        <v>561.625824</v>
      </c>
      <c r="D8" s="26">
        <f>+'g13_optim'!D8-'g13_vertical'!D8</f>
        <v>644.995733</v>
      </c>
      <c r="E8" s="23">
        <f>+'g13_optim'!E8-'g13_vertical'!E8</f>
        <v>702.3590079999999</v>
      </c>
      <c r="F8" s="23">
        <f>+'g13_optim'!F8-'g13_vertical'!F8</f>
        <v>770.0715329999998</v>
      </c>
      <c r="H8" s="23">
        <f t="shared" si="0"/>
        <v>501.3988035</v>
      </c>
      <c r="I8" s="23">
        <f t="shared" si="1"/>
        <v>421.219368</v>
      </c>
      <c r="J8" s="26">
        <f t="shared" si="2"/>
        <v>483.74679975</v>
      </c>
      <c r="K8" s="23">
        <f t="shared" si="3"/>
        <v>526.7692559999999</v>
      </c>
      <c r="L8" s="23">
        <f t="shared" si="4"/>
        <v>577.5536497499999</v>
      </c>
      <c r="N8" s="39">
        <f>B8/'g13_optim'!B7*100</f>
        <v>57.043359353361446</v>
      </c>
      <c r="O8" s="39">
        <f>C8/'g13_optim'!C7*100</f>
        <v>38.63552570563989</v>
      </c>
      <c r="P8" s="40">
        <f>D8/'g13_optim'!D7*100</f>
        <v>37.40863036731487</v>
      </c>
      <c r="Q8" s="39">
        <f>E8/'g13_optim'!E7*100</f>
        <v>37.07786426210454</v>
      </c>
      <c r="R8" s="39">
        <f>F8/'g13_optim'!F7*100</f>
        <v>37.54681576817025</v>
      </c>
    </row>
    <row r="9" spans="1:18" ht="12.75">
      <c r="A9" t="str">
        <f>+'g13_vertical'!A9</f>
        <v>IT</v>
      </c>
      <c r="B9" s="23">
        <f>+'g13_optim'!B9-'g13_vertical'!B9</f>
        <v>458.43118200000004</v>
      </c>
      <c r="C9" s="23">
        <f>+'g13_optim'!C9-'g13_vertical'!C9</f>
        <v>459.7453619999999</v>
      </c>
      <c r="D9" s="26">
        <f>+'g13_optim'!D9-'g13_vertical'!D9</f>
        <v>565.2415840000001</v>
      </c>
      <c r="E9" s="23">
        <f>+'g13_optim'!E9-'g13_vertical'!E9</f>
        <v>735.8895259999999</v>
      </c>
      <c r="F9" s="23">
        <f>+'g13_optim'!F9-'g13_vertical'!F9</f>
        <v>539.8488770000001</v>
      </c>
      <c r="H9" s="23">
        <f t="shared" si="0"/>
        <v>343.8233865</v>
      </c>
      <c r="I9" s="23">
        <f t="shared" si="1"/>
        <v>344.8090214999999</v>
      </c>
      <c r="J9" s="26">
        <f t="shared" si="2"/>
        <v>423.9311880000001</v>
      </c>
      <c r="K9" s="23">
        <f t="shared" si="3"/>
        <v>551.9171445</v>
      </c>
      <c r="L9" s="23">
        <f t="shared" si="4"/>
        <v>404.8866577500001</v>
      </c>
      <c r="N9" s="39">
        <f>B9/'g13_optim'!B8*100</f>
        <v>33.98777119838692</v>
      </c>
      <c r="O9" s="39">
        <f>C9/'g13_optim'!C8*100</f>
        <v>30.32858126430989</v>
      </c>
      <c r="P9" s="40">
        <f>D9/'g13_optim'!D8*100</f>
        <v>33.83348340300322</v>
      </c>
      <c r="Q9" s="39">
        <f>E9/'g13_optim'!E8*100</f>
        <v>40.35583165057658</v>
      </c>
      <c r="R9" s="39">
        <f>F9/'g13_optim'!F8*100</f>
        <v>26.870583202471394</v>
      </c>
    </row>
    <row r="10" spans="1:18" ht="12.75">
      <c r="A10" t="str">
        <f>+'g13_vertical'!A10</f>
        <v>RO</v>
      </c>
      <c r="B10" s="23">
        <f>+'g13_optim'!B10-'g13_vertical'!B10</f>
        <v>650.930481</v>
      </c>
      <c r="C10" s="23">
        <f>+'g13_optim'!C10-'g13_vertical'!C10</f>
        <v>461.701538</v>
      </c>
      <c r="D10" s="26">
        <f>+'g13_optim'!D10-'g13_vertical'!D10</f>
        <v>572.066433</v>
      </c>
      <c r="E10" s="23">
        <f>+'g13_optim'!E10-'g13_vertical'!E10</f>
        <v>622.7757570000001</v>
      </c>
      <c r="F10" s="23">
        <f>+'g13_optim'!F10-'g13_vertical'!F10</f>
        <v>622.7823490000001</v>
      </c>
      <c r="H10" s="23">
        <f t="shared" si="0"/>
        <v>488.19786075</v>
      </c>
      <c r="I10" s="23">
        <f t="shared" si="1"/>
        <v>346.2761535</v>
      </c>
      <c r="J10" s="26">
        <f t="shared" si="2"/>
        <v>429.04982474999997</v>
      </c>
      <c r="K10" s="23">
        <f t="shared" si="3"/>
        <v>467.0818177500001</v>
      </c>
      <c r="L10" s="23">
        <f t="shared" si="4"/>
        <v>467.08676175000005</v>
      </c>
      <c r="N10" s="39">
        <f>B10/'g13_optim'!B9*100</f>
        <v>69.91051589459025</v>
      </c>
      <c r="O10" s="39">
        <f>C10/'g13_optim'!C9*100</f>
        <v>32.78662219431235</v>
      </c>
      <c r="P10" s="40">
        <f>D10/'g13_optim'!D9*100</f>
        <v>34.388096016897165</v>
      </c>
      <c r="Q10" s="39">
        <f>E10/'g13_optim'!E9*100</f>
        <v>31.841051734640928</v>
      </c>
      <c r="R10" s="39">
        <f>F10/'g13_optim'!F9*100</f>
        <v>30.272033579103507</v>
      </c>
    </row>
    <row r="11" spans="1:18" ht="12.75">
      <c r="A11" t="str">
        <f>+'g13_vertical'!A11</f>
        <v>MK</v>
      </c>
      <c r="B11" s="23">
        <f>+'g13_optim'!B11-'g13_vertical'!B11</f>
        <v>583.541504</v>
      </c>
      <c r="C11" s="23">
        <f>+'g13_optim'!C11-'g13_vertical'!C11</f>
        <v>612.1580200000001</v>
      </c>
      <c r="D11" s="26">
        <f>+'g13_optim'!D11-'g13_vertical'!D11</f>
        <v>497.6607509999999</v>
      </c>
      <c r="E11" s="23">
        <f>+'g13_optim'!E11-'g13_vertical'!E11</f>
        <v>498.29711900000007</v>
      </c>
      <c r="F11" s="23">
        <f>+'g13_optim'!F11-'g13_vertical'!F11</f>
        <v>439.2368160000001</v>
      </c>
      <c r="H11" s="23">
        <f t="shared" si="0"/>
        <v>437.656128</v>
      </c>
      <c r="I11" s="23">
        <f t="shared" si="1"/>
        <v>459.11851500000006</v>
      </c>
      <c r="J11" s="26">
        <f t="shared" si="2"/>
        <v>373.2455632499999</v>
      </c>
      <c r="K11" s="23">
        <f t="shared" si="3"/>
        <v>373.72283925000005</v>
      </c>
      <c r="L11" s="23">
        <f t="shared" si="4"/>
        <v>329.42761200000007</v>
      </c>
      <c r="N11" s="39">
        <f>B11/'g13_optim'!B11*100</f>
        <v>46.03726995593511</v>
      </c>
      <c r="O11" s="39">
        <f>C11/'g13_optim'!C11*100</f>
        <v>43.01405827021233</v>
      </c>
      <c r="P11" s="40">
        <f>D11/'g13_optim'!D11*100</f>
        <v>32.44920694980998</v>
      </c>
      <c r="Q11" s="39">
        <f>E11/'g13_optim'!E11*100</f>
        <v>31.13778766979084</v>
      </c>
      <c r="R11" s="39">
        <f>F11/'g13_optim'!F11*100</f>
        <v>26.28214097456791</v>
      </c>
    </row>
    <row r="12" spans="1:18" ht="12.75">
      <c r="A12" t="str">
        <f>+'g13_vertical'!A12</f>
        <v>BG</v>
      </c>
      <c r="B12" s="23">
        <f>+'g13_optim'!B12-'g13_vertical'!B12</f>
        <v>576.315369</v>
      </c>
      <c r="C12" s="23">
        <f>+'g13_optim'!C12-'g13_vertical'!C12</f>
        <v>490.4551999999999</v>
      </c>
      <c r="D12" s="26">
        <f>+'g13_optim'!D12-'g13_vertical'!D12</f>
        <v>507.7772919999999</v>
      </c>
      <c r="E12" s="23">
        <f>+'g13_optim'!E12-'g13_vertical'!E12</f>
        <v>520.3153689999999</v>
      </c>
      <c r="F12" s="23">
        <f>+'g13_optim'!F12-'g13_vertical'!F12</f>
        <v>541.1514890000001</v>
      </c>
      <c r="H12" s="23">
        <f t="shared" si="0"/>
        <v>432.23652675000005</v>
      </c>
      <c r="I12" s="23">
        <f t="shared" si="1"/>
        <v>367.8413999999999</v>
      </c>
      <c r="J12" s="26">
        <f t="shared" si="2"/>
        <v>380.83296899999993</v>
      </c>
      <c r="K12" s="23">
        <f t="shared" si="3"/>
        <v>390.23652674999994</v>
      </c>
      <c r="L12" s="23">
        <f t="shared" si="4"/>
        <v>405.86361675000006</v>
      </c>
      <c r="N12" s="39">
        <f>B12/'g13_optim'!B12*100</f>
        <v>45.58793555646759</v>
      </c>
      <c r="O12" s="39">
        <f>C12/'g13_optim'!C12*100</f>
        <v>35.356860343051665</v>
      </c>
      <c r="P12" s="40">
        <f>D12/'g13_optim'!D12*100</f>
        <v>34.20777789529246</v>
      </c>
      <c r="Q12" s="39">
        <f>E12/'g13_optim'!E12*100</f>
        <v>33.57147523376478</v>
      </c>
      <c r="R12" s="39">
        <f>F12/'g13_optim'!F12*100</f>
        <v>30.44205710655768</v>
      </c>
    </row>
    <row r="13" spans="1:18" ht="12.75">
      <c r="A13" t="str">
        <f>+'g13_vertical'!A13</f>
        <v>HR</v>
      </c>
      <c r="B13" s="23">
        <f>+'g13_optim'!B13-'g13_vertical'!B13</f>
        <v>516.010986</v>
      </c>
      <c r="C13" s="23">
        <f>+'g13_optim'!C13-'g13_vertical'!C13</f>
        <v>444.25924699999996</v>
      </c>
      <c r="D13" s="26">
        <f>+'g13_optim'!D13-'g13_vertical'!D13</f>
        <v>493.0848940000001</v>
      </c>
      <c r="E13" s="23">
        <f>+'g13_optim'!E13-'g13_vertical'!E13</f>
        <v>614.7615970000002</v>
      </c>
      <c r="F13" s="23">
        <f>+'g13_optim'!F13-'g13_vertical'!F13</f>
        <v>632.4217529999999</v>
      </c>
      <c r="H13" s="23">
        <f t="shared" si="0"/>
        <v>387.0082395</v>
      </c>
      <c r="I13" s="23">
        <f t="shared" si="1"/>
        <v>333.19443524999997</v>
      </c>
      <c r="J13" s="26">
        <f t="shared" si="2"/>
        <v>369.81367050000006</v>
      </c>
      <c r="K13" s="23">
        <f t="shared" si="3"/>
        <v>461.0711977500001</v>
      </c>
      <c r="L13" s="23">
        <f t="shared" si="4"/>
        <v>474.3163147499999</v>
      </c>
      <c r="N13" s="39">
        <f>B13/'g13_optim'!B13*100</f>
        <v>40.05717142093547</v>
      </c>
      <c r="O13" s="39">
        <f>C13/'g13_optim'!C13*100</f>
        <v>33.357441470261676</v>
      </c>
      <c r="P13" s="40">
        <f>D13/'g13_optim'!D13*100</f>
        <v>33.27746480292775</v>
      </c>
      <c r="Q13" s="39">
        <f>E13/'g13_optim'!E13*100</f>
        <v>33.729505507837935</v>
      </c>
      <c r="R13" s="39">
        <f>F13/'g13_optim'!F13*100</f>
        <v>33.397119725932164</v>
      </c>
    </row>
    <row r="14" spans="1:18" ht="12.75">
      <c r="A14" t="str">
        <f>+'g13_vertical'!A14</f>
        <v>FR</v>
      </c>
      <c r="B14" s="23">
        <f>+'g13_optim'!B14-'g13_vertical'!B14</f>
        <v>465.829468</v>
      </c>
      <c r="C14" s="23">
        <f>+'g13_optim'!C14-'g13_vertical'!C14</f>
        <v>353.50607300000013</v>
      </c>
      <c r="D14" s="26">
        <f>+'g13_optim'!D14-'g13_vertical'!D14</f>
        <v>458.646066</v>
      </c>
      <c r="E14" s="23">
        <f>+'g13_optim'!E14-'g13_vertical'!E14</f>
        <v>575.622742</v>
      </c>
      <c r="F14" s="23">
        <f>+'g13_optim'!F14-'g13_vertical'!F14</f>
        <v>550.9451899999999</v>
      </c>
      <c r="H14" s="23">
        <f t="shared" si="0"/>
        <v>349.37210100000004</v>
      </c>
      <c r="I14" s="23">
        <f t="shared" si="1"/>
        <v>265.1295547500001</v>
      </c>
      <c r="J14" s="26">
        <f t="shared" si="2"/>
        <v>343.9845495</v>
      </c>
      <c r="K14" s="23">
        <f t="shared" si="3"/>
        <v>431.7170565</v>
      </c>
      <c r="L14" s="23">
        <f t="shared" si="4"/>
        <v>413.20889249999993</v>
      </c>
      <c r="N14" s="39">
        <f>B14/'g13_optim'!B14*100</f>
        <v>46.40593918757273</v>
      </c>
      <c r="O14" s="39">
        <f>C14/'g13_optim'!C14*100</f>
        <v>30.848568965273554</v>
      </c>
      <c r="P14" s="40">
        <f>D14/'g13_optim'!D14*100</f>
        <v>31.908368531305637</v>
      </c>
      <c r="Q14" s="39">
        <f>E14/'g13_optim'!E14*100</f>
        <v>32.10289304214261</v>
      </c>
      <c r="R14" s="39">
        <f>F14/'g13_optim'!F14*100</f>
        <v>27.74277460948083</v>
      </c>
    </row>
    <row r="15" spans="1:18" ht="12.75">
      <c r="A15" t="str">
        <f>+'g13_vertical'!A15</f>
        <v>HU</v>
      </c>
      <c r="B15" s="23">
        <f>+'g13_optim'!B15-'g13_vertical'!B15</f>
        <v>403.75708</v>
      </c>
      <c r="C15" s="23">
        <f>+'g13_optim'!C15-'g13_vertical'!C15</f>
        <v>431.54492199999993</v>
      </c>
      <c r="D15" s="26">
        <f>+'g13_optim'!D15-'g13_vertical'!D15</f>
        <v>451.550877</v>
      </c>
      <c r="E15" s="23">
        <f>+'g13_optim'!E15-'g13_vertical'!E15</f>
        <v>474.8780519999999</v>
      </c>
      <c r="F15" s="23">
        <f>+'g13_optim'!F15-'g13_vertical'!F15</f>
        <v>481.2716069999999</v>
      </c>
      <c r="H15" s="23">
        <f t="shared" si="0"/>
        <v>302.81781</v>
      </c>
      <c r="I15" s="23">
        <f t="shared" si="1"/>
        <v>323.6586914999999</v>
      </c>
      <c r="J15" s="26">
        <f t="shared" si="2"/>
        <v>338.66315775</v>
      </c>
      <c r="K15" s="23">
        <f t="shared" si="3"/>
        <v>356.1585389999999</v>
      </c>
      <c r="L15" s="23">
        <f t="shared" si="4"/>
        <v>360.9537052499999</v>
      </c>
      <c r="N15" s="39">
        <f>B15/'g13_optim'!B15*100</f>
        <v>31.596981227185683</v>
      </c>
      <c r="O15" s="39">
        <f>C15/'g13_optim'!C15*100</f>
        <v>32.26651627912978</v>
      </c>
      <c r="P15" s="40">
        <f>D15/'g13_optim'!D15*100</f>
        <v>32.363536364311614</v>
      </c>
      <c r="Q15" s="39">
        <f>E15/'g13_optim'!E15*100</f>
        <v>32.087979882554166</v>
      </c>
      <c r="R15" s="39">
        <f>F15/'g13_optim'!F15*100</f>
        <v>31.69092227160978</v>
      </c>
    </row>
    <row r="16" spans="1:18" ht="12.75">
      <c r="A16" t="str">
        <f>+'g13_vertical'!A16</f>
        <v>SI</v>
      </c>
      <c r="B16" s="23">
        <f>+'g13_optim'!B16-'g13_vertical'!B16</f>
        <v>437.415619</v>
      </c>
      <c r="C16" s="23">
        <f>+'g13_optim'!C16-'g13_vertical'!C16</f>
        <v>420.744324</v>
      </c>
      <c r="D16" s="26">
        <f>+'g13_optim'!D16-'g13_vertical'!D16</f>
        <v>433.60093499999994</v>
      </c>
      <c r="E16" s="23">
        <f>+'g13_optim'!E16-'g13_vertical'!E16</f>
        <v>453.446228</v>
      </c>
      <c r="F16" s="23">
        <f>+'g13_optim'!F16-'g13_vertical'!F16</f>
        <v>432.4602050000001</v>
      </c>
      <c r="H16" s="23">
        <f t="shared" si="0"/>
        <v>328.06171425</v>
      </c>
      <c r="I16" s="23">
        <f t="shared" si="1"/>
        <v>315.558243</v>
      </c>
      <c r="J16" s="26">
        <f t="shared" si="2"/>
        <v>325.20070124999995</v>
      </c>
      <c r="K16" s="23">
        <f t="shared" si="3"/>
        <v>340.084671</v>
      </c>
      <c r="L16" s="23">
        <f t="shared" si="4"/>
        <v>324.34515375000007</v>
      </c>
      <c r="N16" s="39">
        <f>B16/'g13_optim'!B16*100</f>
        <v>49.05093656385575</v>
      </c>
      <c r="O16" s="39">
        <f>C16/'g13_optim'!C16*100</f>
        <v>32.22736977984468</v>
      </c>
      <c r="P16" s="40">
        <f>D16/'g13_optim'!D16*100</f>
        <v>31.99100742688597</v>
      </c>
      <c r="Q16" s="39">
        <f>E16/'g13_optim'!E16*100</f>
        <v>31.938668737317315</v>
      </c>
      <c r="R16" s="39">
        <f>F16/'g13_optim'!F16*100</f>
        <v>26.3732289598605</v>
      </c>
    </row>
    <row r="17" spans="1:18" ht="12.75">
      <c r="A17" t="str">
        <f>+'g13_vertical'!A17</f>
        <v>AT</v>
      </c>
      <c r="B17" s="23">
        <f>+'g13_optim'!B17-'g13_vertical'!B17</f>
        <v>445.4080809999999</v>
      </c>
      <c r="C17" s="23">
        <f>+'g13_optim'!C17-'g13_vertical'!C17</f>
        <v>391.0609739999999</v>
      </c>
      <c r="D17" s="26">
        <f>+'g13_optim'!D17-'g13_vertical'!D17</f>
        <v>410.8068319999999</v>
      </c>
      <c r="E17" s="23">
        <f>+'g13_optim'!E17-'g13_vertical'!E17</f>
        <v>427.8050840000001</v>
      </c>
      <c r="F17" s="23">
        <f>+'g13_optim'!F17-'g13_vertical'!F17</f>
        <v>466.88793899999996</v>
      </c>
      <c r="H17" s="23">
        <f t="shared" si="0"/>
        <v>334.0560607499999</v>
      </c>
      <c r="I17" s="23">
        <f t="shared" si="1"/>
        <v>293.2957304999999</v>
      </c>
      <c r="J17" s="26">
        <f t="shared" si="2"/>
        <v>308.10512399999993</v>
      </c>
      <c r="K17" s="23">
        <f t="shared" si="3"/>
        <v>320.85381300000006</v>
      </c>
      <c r="L17" s="23">
        <f t="shared" si="4"/>
        <v>350.16595424999997</v>
      </c>
      <c r="N17" s="39">
        <f>B17/'g13_optim'!B17*100</f>
        <v>46.55274833315285</v>
      </c>
      <c r="O17" s="39">
        <f>C17/'g13_optim'!C17*100</f>
        <v>31.780564727184768</v>
      </c>
      <c r="P17" s="40">
        <f>D17/'g13_optim'!D17*100</f>
        <v>29.83868277166853</v>
      </c>
      <c r="Q17" s="39">
        <f>E17/'g13_optim'!E17*100</f>
        <v>30.124897941061988</v>
      </c>
      <c r="R17" s="39">
        <f>F17/'g13_optim'!F17*100</f>
        <v>23.610008100924908</v>
      </c>
    </row>
    <row r="18" spans="1:18" ht="12.75">
      <c r="A18" t="str">
        <f>+'g13_vertical'!A18</f>
        <v>SK</v>
      </c>
      <c r="B18" s="23">
        <f>+'g13_optim'!B18-'g13_vertical'!B18</f>
        <v>406.62969899999996</v>
      </c>
      <c r="C18" s="23">
        <f>+'g13_optim'!C18-'g13_vertical'!C18</f>
        <v>367.1452029999999</v>
      </c>
      <c r="D18" s="26">
        <f>+'g13_optim'!D18-'g13_vertical'!D18</f>
        <v>393.72569999999996</v>
      </c>
      <c r="E18" s="23">
        <f>+'g13_optim'!E18-'g13_vertical'!E18</f>
        <v>443.81192</v>
      </c>
      <c r="F18" s="23">
        <f>+'g13_optim'!F18-'g13_vertical'!F18</f>
        <v>392.85961900000007</v>
      </c>
      <c r="H18" s="23">
        <f t="shared" si="0"/>
        <v>304.97227424999994</v>
      </c>
      <c r="I18" s="23">
        <f t="shared" si="1"/>
        <v>275.3589022499999</v>
      </c>
      <c r="J18" s="26">
        <f t="shared" si="2"/>
        <v>295.29427499999997</v>
      </c>
      <c r="K18" s="23">
        <f t="shared" si="3"/>
        <v>332.85893999999996</v>
      </c>
      <c r="L18" s="23">
        <f t="shared" si="4"/>
        <v>294.64471425000005</v>
      </c>
      <c r="N18" s="39">
        <f>B18/'g13_optim'!B18*100</f>
        <v>38.033917174581994</v>
      </c>
      <c r="O18" s="39">
        <f>C18/'g13_optim'!C18*100</f>
        <v>30.698713521054827</v>
      </c>
      <c r="P18" s="40">
        <f>D18/'g13_optim'!D18*100</f>
        <v>30.74858235425243</v>
      </c>
      <c r="Q18" s="39">
        <f>E18/'g13_optim'!E18*100</f>
        <v>32.46533870821521</v>
      </c>
      <c r="R18" s="39">
        <f>F18/'g13_optim'!F18*100</f>
        <v>27.65466168937462</v>
      </c>
    </row>
    <row r="19" spans="1:18" ht="12.75">
      <c r="A19" t="str">
        <f>+'g13_vertical'!A19</f>
        <v>CZ</v>
      </c>
      <c r="B19" s="23">
        <f>+'g13_optim'!B19-'g13_vertical'!B19</f>
        <v>376.3715820000001</v>
      </c>
      <c r="C19" s="23">
        <f>+'g13_optim'!C19-'g13_vertical'!C19</f>
        <v>355.93716399999994</v>
      </c>
      <c r="D19" s="26">
        <f>+'g13_optim'!D19-'g13_vertical'!D19</f>
        <v>367.29090499999995</v>
      </c>
      <c r="E19" s="23">
        <f>+'g13_optim'!E19-'g13_vertical'!E19</f>
        <v>396.6291809999999</v>
      </c>
      <c r="F19" s="23">
        <f>+'g13_optim'!F19-'g13_vertical'!F19</f>
        <v>369.7539670000001</v>
      </c>
      <c r="H19" s="23">
        <f t="shared" si="0"/>
        <v>282.27868650000005</v>
      </c>
      <c r="I19" s="23">
        <f t="shared" si="1"/>
        <v>266.95287299999995</v>
      </c>
      <c r="J19" s="26">
        <f t="shared" si="2"/>
        <v>275.46817875</v>
      </c>
      <c r="K19" s="23">
        <f t="shared" si="3"/>
        <v>297.47188574999996</v>
      </c>
      <c r="L19" s="23">
        <f t="shared" si="4"/>
        <v>277.3154752500001</v>
      </c>
      <c r="N19" s="39">
        <f>B19/'g13_optim'!B19*100</f>
        <v>34.75634824613428</v>
      </c>
      <c r="O19" s="39">
        <f>C19/'g13_optim'!C19*100</f>
        <v>31.344608790667067</v>
      </c>
      <c r="P19" s="40">
        <f>D19/'g13_optim'!D19*100</f>
        <v>31.33119059477185</v>
      </c>
      <c r="Q19" s="39">
        <f>E19/'g13_optim'!E19*100</f>
        <v>32.22734848991135</v>
      </c>
      <c r="R19" s="39">
        <f>F19/'g13_optim'!F19*100</f>
        <v>28.7602158700675</v>
      </c>
    </row>
    <row r="20" spans="1:18" ht="12.75">
      <c r="A20" t="str">
        <f>+'g13_vertical'!A20</f>
        <v>LU</v>
      </c>
      <c r="B20" s="23">
        <f>+'g13_optim'!B20-'g13_vertical'!B20</f>
        <v>361.43878099999995</v>
      </c>
      <c r="C20" s="23">
        <f>+'g13_optim'!C20-'g13_vertical'!C20</f>
        <v>365.348206</v>
      </c>
      <c r="D20" s="26">
        <f>+'g13_optim'!D20-'g13_vertical'!D20</f>
        <v>368.33975799999996</v>
      </c>
      <c r="E20" s="23">
        <f>+'g13_optim'!E20-'g13_vertical'!E20</f>
        <v>378.4291690000001</v>
      </c>
      <c r="F20" s="23">
        <f>+'g13_optim'!F20-'g13_vertical'!F20</f>
        <v>378.4869379999999</v>
      </c>
      <c r="H20" s="23">
        <f t="shared" si="0"/>
        <v>271.07908575</v>
      </c>
      <c r="I20" s="23">
        <f t="shared" si="1"/>
        <v>274.0111545</v>
      </c>
      <c r="J20" s="26">
        <f t="shared" si="2"/>
        <v>276.25481849999994</v>
      </c>
      <c r="K20" s="23">
        <f t="shared" si="3"/>
        <v>283.8218767500001</v>
      </c>
      <c r="L20" s="23">
        <f t="shared" si="4"/>
        <v>283.8652034999999</v>
      </c>
      <c r="N20" s="39">
        <f>B20/'g13_optim'!B20*100</f>
        <v>32.05792148359168</v>
      </c>
      <c r="O20" s="39">
        <f>C20/'g13_optim'!C20*100</f>
        <v>31.979818206598615</v>
      </c>
      <c r="P20" s="40">
        <f>D20/'g13_optim'!D20*100</f>
        <v>31.870138856981452</v>
      </c>
      <c r="Q20" s="39">
        <f>E20/'g13_optim'!E20*100</f>
        <v>32.15039210451312</v>
      </c>
      <c r="R20" s="39">
        <f>F20/'g13_optim'!F20*100</f>
        <v>31.94069793218346</v>
      </c>
    </row>
    <row r="21" spans="1:18" ht="12.75">
      <c r="A21" t="str">
        <f>+'g13_vertical'!A21</f>
        <v>DE</v>
      </c>
      <c r="B21" s="23">
        <f>+'g13_optim'!B21-'g13_vertical'!B21</f>
        <v>446.52014099999997</v>
      </c>
      <c r="C21" s="23">
        <f>+'g13_optim'!C21-'g13_vertical'!C21</f>
        <v>332.9010320000001</v>
      </c>
      <c r="D21" s="26">
        <f>+'g13_optim'!D21-'g13_vertical'!D21</f>
        <v>353.09700900000007</v>
      </c>
      <c r="E21" s="23">
        <f>+'g13_optim'!E21-'g13_vertical'!E21</f>
        <v>390.82067900000004</v>
      </c>
      <c r="F21" s="23">
        <f>+'g13_optim'!F21-'g13_vertical'!F21</f>
        <v>427.430298</v>
      </c>
      <c r="H21" s="23">
        <f t="shared" si="0"/>
        <v>334.89010575</v>
      </c>
      <c r="I21" s="23">
        <f t="shared" si="1"/>
        <v>249.67577400000008</v>
      </c>
      <c r="J21" s="26">
        <f t="shared" si="2"/>
        <v>264.82275675000005</v>
      </c>
      <c r="K21" s="23">
        <f t="shared" si="3"/>
        <v>293.11550925000006</v>
      </c>
      <c r="L21" s="23">
        <f t="shared" si="4"/>
        <v>320.5727235</v>
      </c>
      <c r="N21" s="39">
        <f>B21/'g13_optim'!B21*100</f>
        <v>45.39861968779699</v>
      </c>
      <c r="O21" s="39">
        <f>C21/'g13_optim'!C21*100</f>
        <v>30.638508918127656</v>
      </c>
      <c r="P21" s="40">
        <f>D21/'g13_optim'!D21*100</f>
        <v>30.51846860131928</v>
      </c>
      <c r="Q21" s="39">
        <f>E21/'g13_optim'!E21*100</f>
        <v>30.90896515879359</v>
      </c>
      <c r="R21" s="39">
        <f>F21/'g13_optim'!F21*100</f>
        <v>23.812559495354016</v>
      </c>
    </row>
    <row r="22" spans="1:18" ht="12.75">
      <c r="A22" t="str">
        <f>+'g13_vertical'!A22</f>
        <v>PL</v>
      </c>
      <c r="B22" s="23">
        <f>+'g13_optim'!B22-'g13_vertical'!B22</f>
        <v>409.99407999999994</v>
      </c>
      <c r="C22" s="23">
        <f>+'g13_optim'!C22-'g13_vertical'!C22</f>
        <v>345.2555540000001</v>
      </c>
      <c r="D22" s="26">
        <f>+'g13_optim'!D22-'g13_vertical'!D22</f>
        <v>348.375358</v>
      </c>
      <c r="E22" s="23">
        <f>+'g13_optim'!E22-'g13_vertical'!E22</f>
        <v>347.67901599999993</v>
      </c>
      <c r="F22" s="23">
        <f>+'g13_optim'!F22-'g13_vertical'!F22</f>
        <v>389.2158820000001</v>
      </c>
      <c r="H22" s="23">
        <f t="shared" si="0"/>
        <v>307.49555999999995</v>
      </c>
      <c r="I22" s="23">
        <f t="shared" si="1"/>
        <v>258.94166550000006</v>
      </c>
      <c r="J22" s="26">
        <f t="shared" si="2"/>
        <v>261.2815185</v>
      </c>
      <c r="K22" s="23">
        <f t="shared" si="3"/>
        <v>260.7592619999999</v>
      </c>
      <c r="L22" s="23">
        <f t="shared" si="4"/>
        <v>291.9119115000001</v>
      </c>
      <c r="N22" s="39">
        <f>B22/'g13_optim'!B22*100</f>
        <v>37.25863138624877</v>
      </c>
      <c r="O22" s="39">
        <f>C22/'g13_optim'!C22*100</f>
        <v>30.36993638837887</v>
      </c>
      <c r="P22" s="40">
        <f>D22/'g13_optim'!D22*100</f>
        <v>29.97323260366703</v>
      </c>
      <c r="Q22" s="39">
        <f>E22/'g13_optim'!E22*100</f>
        <v>29.45845399259081</v>
      </c>
      <c r="R22" s="39">
        <f>F22/'g13_optim'!F22*100</f>
        <v>27.84648013408034</v>
      </c>
    </row>
    <row r="23" spans="1:18" ht="12.75">
      <c r="A23" t="str">
        <f>+'g13_vertical'!A23</f>
        <v>LT</v>
      </c>
      <c r="B23" s="23">
        <f>+'g13_optim'!B23-'g13_vertical'!B23</f>
        <v>333.1395870000001</v>
      </c>
      <c r="C23" s="23">
        <f>+'g13_optim'!C23-'g13_vertical'!C23</f>
        <v>332.35363800000005</v>
      </c>
      <c r="D23" s="26">
        <f>+'g13_optim'!D23-'g13_vertical'!D23</f>
        <v>337.489414</v>
      </c>
      <c r="E23" s="23">
        <f>+'g13_optim'!E23-'g13_vertical'!E23</f>
        <v>344.60647600000004</v>
      </c>
      <c r="F23" s="23">
        <f>+'g13_optim'!F23-'g13_vertical'!F23</f>
        <v>349.25799599999993</v>
      </c>
      <c r="H23" s="23">
        <f t="shared" si="0"/>
        <v>249.8546902500001</v>
      </c>
      <c r="I23" s="23">
        <f t="shared" si="1"/>
        <v>249.26522850000003</v>
      </c>
      <c r="J23" s="26">
        <f t="shared" si="2"/>
        <v>253.1170605</v>
      </c>
      <c r="K23" s="23">
        <f t="shared" si="3"/>
        <v>258.45485700000006</v>
      </c>
      <c r="L23" s="23">
        <f t="shared" si="4"/>
        <v>261.943497</v>
      </c>
      <c r="N23" s="39">
        <f>B23/'g13_optim'!B23*100</f>
        <v>29.49076154008972</v>
      </c>
      <c r="O23" s="39">
        <f>C23/'g13_optim'!C23*100</f>
        <v>29.336556245283628</v>
      </c>
      <c r="P23" s="40">
        <f>D23/'g13_optim'!D23*100</f>
        <v>28.929906496852304</v>
      </c>
      <c r="Q23" s="39">
        <f>E23/'g13_optim'!E23*100</f>
        <v>28.67548126185131</v>
      </c>
      <c r="R23" s="39">
        <f>F23/'g13_optim'!F23*100</f>
        <v>28.72703958487694</v>
      </c>
    </row>
    <row r="24" spans="1:18" ht="12.75">
      <c r="A24" t="str">
        <f>+'g13_vertical'!A24</f>
        <v>LV</v>
      </c>
      <c r="B24" s="23">
        <f>+'g13_optim'!B24-'g13_vertical'!B24</f>
        <v>320.280944</v>
      </c>
      <c r="C24" s="23">
        <f>+'g13_optim'!C24-'g13_vertical'!C24</f>
        <v>319.0135200000001</v>
      </c>
      <c r="D24" s="26">
        <f>+'g13_optim'!D24-'g13_vertical'!D24</f>
        <v>332.19059300000004</v>
      </c>
      <c r="E24" s="23">
        <f>+'g13_optim'!E24-'g13_vertical'!E24</f>
        <v>349.119598</v>
      </c>
      <c r="F24" s="23">
        <f>+'g13_optim'!F24-'g13_vertical'!F24</f>
        <v>349.882751</v>
      </c>
      <c r="H24" s="23">
        <f t="shared" si="0"/>
        <v>240.21070799999998</v>
      </c>
      <c r="I24" s="23">
        <f t="shared" si="1"/>
        <v>239.26014000000006</v>
      </c>
      <c r="J24" s="26">
        <f t="shared" si="2"/>
        <v>249.14294475000003</v>
      </c>
      <c r="K24" s="23">
        <f t="shared" si="3"/>
        <v>261.8396985</v>
      </c>
      <c r="L24" s="23">
        <f t="shared" si="4"/>
        <v>262.41206324999996</v>
      </c>
      <c r="N24" s="39">
        <f>B24/'g13_optim'!B24*100</f>
        <v>28.025237311581453</v>
      </c>
      <c r="O24" s="39">
        <f>C24/'g13_optim'!C24*100</f>
        <v>27.821422856442858</v>
      </c>
      <c r="P24" s="40">
        <f>D24/'g13_optim'!D24*100</f>
        <v>28.152985093758755</v>
      </c>
      <c r="Q24" s="39">
        <f>E24/'g13_optim'!E24*100</f>
        <v>28.747946653601225</v>
      </c>
      <c r="R24" s="39">
        <f>F24/'g13_optim'!F24*100</f>
        <v>28.60084594437643</v>
      </c>
    </row>
    <row r="25" spans="1:18" ht="12.75">
      <c r="A25" t="str">
        <f>+'g13_vertical'!A25</f>
        <v>BE</v>
      </c>
      <c r="B25" s="23">
        <f>+'g13_optim'!B25-'g13_vertical'!B25</f>
        <v>334.134949</v>
      </c>
      <c r="C25" s="23">
        <f>+'g13_optim'!C25-'g13_vertical'!C25</f>
        <v>333.594055</v>
      </c>
      <c r="D25" s="26">
        <f>+'g13_optim'!D25-'g13_vertical'!D25</f>
        <v>345.66029300000014</v>
      </c>
      <c r="E25" s="23">
        <f>+'g13_optim'!E25-'g13_vertical'!E25</f>
        <v>350.42511</v>
      </c>
      <c r="F25" s="23">
        <f>+'g13_optim'!F25-'g13_vertical'!F25</f>
        <v>375.485718</v>
      </c>
      <c r="H25" s="23">
        <f t="shared" si="0"/>
        <v>250.60121175</v>
      </c>
      <c r="I25" s="23">
        <f t="shared" si="1"/>
        <v>250.19554125000002</v>
      </c>
      <c r="J25" s="26">
        <f t="shared" si="2"/>
        <v>259.2452197500001</v>
      </c>
      <c r="K25" s="23">
        <f t="shared" si="3"/>
        <v>262.8188325</v>
      </c>
      <c r="L25" s="23">
        <f t="shared" si="4"/>
        <v>281.61428850000004</v>
      </c>
      <c r="N25" s="39">
        <f>B25/'g13_optim'!B25*100</f>
        <v>31.050682733327374</v>
      </c>
      <c r="O25" s="39">
        <f>C25/'g13_optim'!C25*100</f>
        <v>30.9393143553805</v>
      </c>
      <c r="P25" s="40">
        <f>D25/'g13_optim'!D25*100</f>
        <v>31.10216153954847</v>
      </c>
      <c r="Q25" s="39">
        <f>E25/'g13_optim'!E25*100</f>
        <v>30.75482576634659</v>
      </c>
      <c r="R25" s="39">
        <f>F25/'g13_optim'!F25*100</f>
        <v>31.83716608930801</v>
      </c>
    </row>
    <row r="26" spans="1:18" ht="12.75">
      <c r="A26" t="str">
        <f>+'g13_vertical'!A26</f>
        <v>NL</v>
      </c>
      <c r="B26" s="23">
        <f>+'g13_optim'!B26-'g13_vertical'!B26</f>
        <v>333.14312799999993</v>
      </c>
      <c r="C26" s="23">
        <f>+'g13_optim'!C26-'g13_vertical'!C26</f>
        <v>334.461731</v>
      </c>
      <c r="D26" s="26">
        <f>+'g13_optim'!D26-'g13_vertical'!D26</f>
        <v>333.333941</v>
      </c>
      <c r="E26" s="23">
        <f>+'g13_optim'!E26-'g13_vertical'!E26</f>
        <v>340.32144200000005</v>
      </c>
      <c r="F26" s="23">
        <f>+'g13_optim'!F26-'g13_vertical'!F26</f>
        <v>343.06811500000003</v>
      </c>
      <c r="H26" s="23">
        <f t="shared" si="0"/>
        <v>249.85734599999995</v>
      </c>
      <c r="I26" s="23">
        <f t="shared" si="1"/>
        <v>250.84629825</v>
      </c>
      <c r="J26" s="26">
        <f t="shared" si="2"/>
        <v>250.00045575</v>
      </c>
      <c r="K26" s="23">
        <f t="shared" si="3"/>
        <v>255.24108150000004</v>
      </c>
      <c r="L26" s="23">
        <f t="shared" si="4"/>
        <v>257.30108625</v>
      </c>
      <c r="N26" s="39">
        <f>B26/'g13_optim'!B26*100</f>
        <v>30.857471213185427</v>
      </c>
      <c r="O26" s="39">
        <f>C26/'g13_optim'!C26*100</f>
        <v>30.832900381122673</v>
      </c>
      <c r="P26" s="40">
        <f>D26/'g13_optim'!D26*100</f>
        <v>29.907787279062713</v>
      </c>
      <c r="Q26" s="39">
        <f>E26/'g13_optim'!E26*100</f>
        <v>29.69416458468762</v>
      </c>
      <c r="R26" s="39">
        <f>F26/'g13_optim'!F26*100</f>
        <v>28.999948397948614</v>
      </c>
    </row>
    <row r="27" spans="1:18" ht="12.75">
      <c r="A27" t="str">
        <f>+'g13_vertical'!A27</f>
        <v>DK</v>
      </c>
      <c r="B27" s="23">
        <f>+'g13_optim'!B27-'g13_vertical'!B27</f>
        <v>298.2783810000001</v>
      </c>
      <c r="C27" s="23">
        <f>+'g13_optim'!C27-'g13_vertical'!C27</f>
        <v>312.908447</v>
      </c>
      <c r="D27" s="26">
        <f>+'g13_optim'!D27-'g13_vertical'!D27</f>
        <v>315.02514299999996</v>
      </c>
      <c r="E27" s="23">
        <f>+'g13_optim'!E27-'g13_vertical'!E27</f>
        <v>328.389282</v>
      </c>
      <c r="F27" s="23">
        <f>+'g13_optim'!F27-'g13_vertical'!F27</f>
        <v>338.540039</v>
      </c>
      <c r="H27" s="23">
        <f t="shared" si="0"/>
        <v>223.70878575000006</v>
      </c>
      <c r="I27" s="23">
        <f t="shared" si="1"/>
        <v>234.68133525000002</v>
      </c>
      <c r="J27" s="26">
        <f t="shared" si="2"/>
        <v>236.26885724999997</v>
      </c>
      <c r="K27" s="23">
        <f t="shared" si="3"/>
        <v>246.29196149999999</v>
      </c>
      <c r="L27" s="23">
        <f t="shared" si="4"/>
        <v>253.90502924999998</v>
      </c>
      <c r="N27" s="39">
        <f>B27/'g13_optim'!B27*100</f>
        <v>27.667763279673434</v>
      </c>
      <c r="O27" s="39">
        <f>C27/'g13_optim'!C27*100</f>
        <v>28.24298467870093</v>
      </c>
      <c r="P27" s="40">
        <f>D27/'g13_optim'!D27*100</f>
        <v>27.89802909912113</v>
      </c>
      <c r="Q27" s="39">
        <f>E27/'g13_optim'!E27*100</f>
        <v>28.32188041414098</v>
      </c>
      <c r="R27" s="39">
        <f>F27/'g13_optim'!F27*100</f>
        <v>28.616027331614752</v>
      </c>
    </row>
    <row r="28" spans="1:18" ht="12.75">
      <c r="A28" t="str">
        <f>+'g13_vertical'!A28</f>
        <v>EE</v>
      </c>
      <c r="B28" s="23">
        <f>+'g13_optim'!B28-'g13_vertical'!B28</f>
        <v>304.11578399999996</v>
      </c>
      <c r="C28" s="23">
        <f>+'g13_optim'!C28-'g13_vertical'!C28</f>
        <v>307.034485</v>
      </c>
      <c r="D28" s="26">
        <f>+'g13_optim'!D28-'g13_vertical'!D28</f>
        <v>313.38857099999996</v>
      </c>
      <c r="E28" s="23">
        <f>+'g13_optim'!E28-'g13_vertical'!E28</f>
        <v>317.15268000000003</v>
      </c>
      <c r="F28" s="23">
        <f>+'g13_optim'!F28-'g13_vertical'!F28</f>
        <v>320.5338139999999</v>
      </c>
      <c r="H28" s="23">
        <f t="shared" si="0"/>
        <v>228.08683799999997</v>
      </c>
      <c r="I28" s="23">
        <f t="shared" si="1"/>
        <v>230.27586375</v>
      </c>
      <c r="J28" s="26">
        <f t="shared" si="2"/>
        <v>235.04142824999997</v>
      </c>
      <c r="K28" s="23">
        <f t="shared" si="3"/>
        <v>237.86451000000002</v>
      </c>
      <c r="L28" s="23">
        <f t="shared" si="4"/>
        <v>240.40036049999992</v>
      </c>
      <c r="N28" s="39">
        <f>B28/'g13_optim'!B28*100</f>
        <v>26.871773347760385</v>
      </c>
      <c r="O28" s="39">
        <f>C28/'g13_optim'!C28*100</f>
        <v>26.978316662774652</v>
      </c>
      <c r="P28" s="40">
        <f>D28/'g13_optim'!D28*100</f>
        <v>27.198001348547606</v>
      </c>
      <c r="Q28" s="39">
        <f>E28/'g13_optim'!E28*100</f>
        <v>27.088981229290876</v>
      </c>
      <c r="R28" s="39">
        <f>F28/'g13_optim'!F28*100</f>
        <v>26.8106985306746</v>
      </c>
    </row>
    <row r="29" spans="1:18" ht="12.75">
      <c r="A29" t="str">
        <f>+'g13_vertical'!A29</f>
        <v>IE</v>
      </c>
      <c r="B29" s="23">
        <f>+'g13_optim'!B29-'g13_vertical'!B29</f>
        <v>332.48620600000004</v>
      </c>
      <c r="C29" s="23">
        <f>+'g13_optim'!C29-'g13_vertical'!C29</f>
        <v>294.80828899999995</v>
      </c>
      <c r="D29" s="26">
        <f>+'g13_optim'!D29-'g13_vertical'!D29</f>
        <v>312.68964199999994</v>
      </c>
      <c r="E29" s="23">
        <f>+'g13_optim'!E29-'g13_vertical'!E29</f>
        <v>335.7590640000001</v>
      </c>
      <c r="F29" s="23">
        <f>+'g13_optim'!F29-'g13_vertical'!F29</f>
        <v>344.2207639999999</v>
      </c>
      <c r="H29" s="23">
        <f t="shared" si="0"/>
        <v>249.36465450000003</v>
      </c>
      <c r="I29" s="23">
        <f t="shared" si="1"/>
        <v>221.10621674999996</v>
      </c>
      <c r="J29" s="26">
        <f t="shared" si="2"/>
        <v>234.51723149999995</v>
      </c>
      <c r="K29" s="23">
        <f t="shared" si="3"/>
        <v>251.81929800000006</v>
      </c>
      <c r="L29" s="23">
        <f t="shared" si="4"/>
        <v>258.16557299999994</v>
      </c>
      <c r="N29" s="39">
        <f>B29/'g13_optim'!B29*100</f>
        <v>34.787116046505254</v>
      </c>
      <c r="O29" s="39">
        <f>C29/'g13_optim'!C29*100</f>
        <v>28.069568950434686</v>
      </c>
      <c r="P29" s="40">
        <f>D29/'g13_optim'!D29*100</f>
        <v>28.63177888884602</v>
      </c>
      <c r="Q29" s="39">
        <f>E29/'g13_optim'!E29*100</f>
        <v>29.25381425111655</v>
      </c>
      <c r="R29" s="39">
        <f>F29/'g13_optim'!F29*100</f>
        <v>28.729076108506057</v>
      </c>
    </row>
    <row r="30" spans="1:18" ht="12.75">
      <c r="A30" t="str">
        <f>+'g13_vertical'!A30</f>
        <v>UK</v>
      </c>
      <c r="B30" s="23">
        <f>+'g13_optim'!B30-'g13_vertical'!B30</f>
        <v>327.37408500000004</v>
      </c>
      <c r="C30" s="23">
        <f>+'g13_optim'!C30-'g13_vertical'!C30</f>
        <v>281.56973300000004</v>
      </c>
      <c r="D30" s="26">
        <f>+'g13_optim'!D30-'g13_vertical'!D30</f>
        <v>310.8765790000001</v>
      </c>
      <c r="E30" s="23">
        <f>+'g13_optim'!E30-'g13_vertical'!E30</f>
        <v>363.49398800000006</v>
      </c>
      <c r="F30" s="23">
        <f>+'g13_optim'!F30-'g13_vertical'!F30</f>
        <v>386.420288</v>
      </c>
      <c r="H30" s="23">
        <f t="shared" si="0"/>
        <v>245.53056375000003</v>
      </c>
      <c r="I30" s="23">
        <f t="shared" si="1"/>
        <v>211.17729975000003</v>
      </c>
      <c r="J30" s="26">
        <f t="shared" si="2"/>
        <v>233.15743425000008</v>
      </c>
      <c r="K30" s="23">
        <f t="shared" si="3"/>
        <v>272.620491</v>
      </c>
      <c r="L30" s="23">
        <f t="shared" si="4"/>
        <v>289.815216</v>
      </c>
      <c r="N30" s="39">
        <f>B30/'g13_optim'!B30*100</f>
        <v>38.80367534505365</v>
      </c>
      <c r="O30" s="39">
        <f>C30/'g13_optim'!C30*100</f>
        <v>27.750631651228048</v>
      </c>
      <c r="P30" s="40">
        <f>D30/'g13_optim'!D30*100</f>
        <v>28.521168750723465</v>
      </c>
      <c r="Q30" s="39">
        <f>E30/'g13_optim'!E30*100</f>
        <v>30.23661739783882</v>
      </c>
      <c r="R30" s="39">
        <f>F30/'g13_optim'!F30*100</f>
        <v>30.26160658555408</v>
      </c>
    </row>
    <row r="31" spans="1:18" ht="12.75">
      <c r="A31" t="str">
        <f>+'g13_vertical'!A31</f>
        <v>SE</v>
      </c>
      <c r="B31" s="23">
        <f>+'g13_optim'!B31-'g13_vertical'!B31</f>
        <v>258.42300399999993</v>
      </c>
      <c r="C31" s="23">
        <f>+'g13_optim'!C31-'g13_vertical'!C31</f>
        <v>288.53720099999987</v>
      </c>
      <c r="D31" s="26">
        <f>+'g13_optim'!D31-'g13_vertical'!D31</f>
        <v>252.988333</v>
      </c>
      <c r="E31" s="23">
        <f>+'g13_optim'!E31-'g13_vertical'!E31</f>
        <v>282.487793</v>
      </c>
      <c r="F31" s="23">
        <f>+'g13_optim'!F31-'g13_vertical'!F31</f>
        <v>251.85455300000012</v>
      </c>
      <c r="H31" s="23">
        <f t="shared" si="0"/>
        <v>193.81725299999994</v>
      </c>
      <c r="I31" s="23">
        <f t="shared" si="1"/>
        <v>216.4029007499999</v>
      </c>
      <c r="J31" s="26">
        <f t="shared" si="2"/>
        <v>189.74124975</v>
      </c>
      <c r="K31" s="23">
        <f t="shared" si="3"/>
        <v>211.86584475</v>
      </c>
      <c r="L31" s="23">
        <f t="shared" si="4"/>
        <v>188.8909147500001</v>
      </c>
      <c r="N31" s="39">
        <f>B31/'g13_optim'!B31*100</f>
        <v>40.07664062080782</v>
      </c>
      <c r="O31" s="39">
        <f>C31/'g13_optim'!C31*100</f>
        <v>27.32506580102371</v>
      </c>
      <c r="P31" s="40">
        <f>D31/'g13_optim'!D31*100</f>
        <v>23.4360632764353</v>
      </c>
      <c r="Q31" s="39">
        <f>E31/'g13_optim'!E31*100</f>
        <v>24.718623688691334</v>
      </c>
      <c r="R31" s="39">
        <f>F31/'g13_optim'!F31*100</f>
        <v>21.50380986148584</v>
      </c>
    </row>
    <row r="32" spans="1:18" ht="12.75">
      <c r="A32" t="str">
        <f>+'g13_vertical'!A32</f>
        <v>FI</v>
      </c>
      <c r="B32" s="23">
        <f>+'g13_optim'!B32-'g13_vertical'!B32</f>
        <v>195.11840900000004</v>
      </c>
      <c r="C32" s="23">
        <f>+'g13_optim'!C32-'g13_vertical'!C32</f>
        <v>242.73550399999988</v>
      </c>
      <c r="D32" s="26">
        <f>+'g13_optim'!D32-'g13_vertical'!D32</f>
        <v>237.730684</v>
      </c>
      <c r="E32" s="23">
        <f>+'g13_optim'!E32-'g13_vertical'!E32</f>
        <v>295.3013310000001</v>
      </c>
      <c r="F32" s="23">
        <f>+'g13_optim'!F32-'g13_vertical'!F32</f>
        <v>302.7942499999999</v>
      </c>
      <c r="H32" s="23">
        <f t="shared" si="0"/>
        <v>146.33880675000003</v>
      </c>
      <c r="I32" s="23">
        <f t="shared" si="1"/>
        <v>182.0516279999999</v>
      </c>
      <c r="J32" s="26">
        <f t="shared" si="2"/>
        <v>178.298013</v>
      </c>
      <c r="K32" s="23">
        <f t="shared" si="3"/>
        <v>221.4759982500001</v>
      </c>
      <c r="L32" s="23">
        <f t="shared" si="4"/>
        <v>227.09568749999994</v>
      </c>
      <c r="N32" s="39">
        <f>B32/'g13_optim'!B32*100</f>
        <v>23.313978880949886</v>
      </c>
      <c r="O32" s="39">
        <f>C32/'g13_optim'!C32*100</f>
        <v>23.247071049433206</v>
      </c>
      <c r="P32" s="40">
        <f>D32/'g13_optim'!D32*100</f>
        <v>22.548972318153858</v>
      </c>
      <c r="Q32" s="39">
        <f>E32/'g13_optim'!E32*100</f>
        <v>25.393517604377035</v>
      </c>
      <c r="R32" s="39">
        <f>F32/'g13_optim'!F32*100</f>
        <v>25.44128304406396</v>
      </c>
    </row>
    <row r="33" spans="4:18" ht="12.75">
      <c r="D33" s="26"/>
      <c r="J33" s="26"/>
      <c r="N33" s="39"/>
      <c r="O33" s="39"/>
      <c r="P33" s="40"/>
      <c r="Q33" s="39"/>
      <c r="R33" s="39"/>
    </row>
    <row r="34" spans="1:18" ht="12.75">
      <c r="A34" s="25" t="s">
        <v>1</v>
      </c>
      <c r="B34" s="26">
        <f>MIN(B3:B32)</f>
        <v>195.11840900000004</v>
      </c>
      <c r="C34" s="26">
        <f>MIN(C3:C32)</f>
        <v>242.73550399999988</v>
      </c>
      <c r="D34" s="26">
        <f>MIN(D3:D32)</f>
        <v>237.730684</v>
      </c>
      <c r="E34" s="26">
        <f>MIN(E3:E32)</f>
        <v>282.487793</v>
      </c>
      <c r="F34" s="26">
        <f>MIN(F3:F32)</f>
        <v>251.85455300000012</v>
      </c>
      <c r="H34" s="26">
        <f>MIN(H3:H32)</f>
        <v>146.33880675000003</v>
      </c>
      <c r="I34" s="26">
        <f>MIN(I3:I32)</f>
        <v>182.0516279999999</v>
      </c>
      <c r="J34" s="26">
        <f>MIN(J3:J32)</f>
        <v>178.298013</v>
      </c>
      <c r="K34" s="26">
        <f>MIN(K3:K32)</f>
        <v>211.86584475</v>
      </c>
      <c r="L34" s="26">
        <f>MIN(L3:L32)</f>
        <v>188.8909147500001</v>
      </c>
      <c r="N34" s="40">
        <f>MIN(N3:N32)</f>
        <v>23.313978880949886</v>
      </c>
      <c r="O34" s="40">
        <f>MIN(O3:O32)</f>
        <v>23.247071049433206</v>
      </c>
      <c r="P34" s="40">
        <f>MIN(P3:P32)</f>
        <v>22.548972318153858</v>
      </c>
      <c r="Q34" s="40">
        <f>MIN(Q3:Q32)</f>
        <v>24.718623688691334</v>
      </c>
      <c r="R34" s="40">
        <f>MIN(R3:R32)</f>
        <v>21.50380986148584</v>
      </c>
    </row>
    <row r="35" spans="1:18" ht="12.75">
      <c r="A35" s="25" t="s">
        <v>9</v>
      </c>
      <c r="B35" s="26">
        <f>MAX(B3:B32)</f>
        <v>753.4923100000001</v>
      </c>
      <c r="C35" s="26">
        <f>MAX(C3:C32)</f>
        <v>753.1416629999999</v>
      </c>
      <c r="D35" s="26">
        <f>MAX(D3:D32)</f>
        <v>770.4803239999999</v>
      </c>
      <c r="E35" s="26">
        <f>MAX(E3:E32)</f>
        <v>774.106446</v>
      </c>
      <c r="F35" s="26">
        <f>MAX(F3:F32)</f>
        <v>796.259278</v>
      </c>
      <c r="H35" s="26">
        <f>MAX(H3:H32)</f>
        <v>565.1192325000001</v>
      </c>
      <c r="I35" s="26">
        <f>MAX(I3:I32)</f>
        <v>564.8562472499999</v>
      </c>
      <c r="J35" s="26">
        <f>MAX(J3:J32)</f>
        <v>577.8602429999999</v>
      </c>
      <c r="K35" s="26">
        <f>MAX(K3:K32)</f>
        <v>580.5798345000001</v>
      </c>
      <c r="L35" s="26">
        <f>MAX(L3:L32)</f>
        <v>597.1944585</v>
      </c>
      <c r="N35" s="40">
        <f>MAX(N3:N32)</f>
        <v>69.91051589459025</v>
      </c>
      <c r="O35" s="40">
        <f>MAX(O3:O32)</f>
        <v>53.58355164051355</v>
      </c>
      <c r="P35" s="40">
        <f>MAX(P3:P32)</f>
        <v>46.70046530105525</v>
      </c>
      <c r="Q35" s="40">
        <f>MAX(Q3:Q32)</f>
        <v>44.156874794841734</v>
      </c>
      <c r="R35" s="40">
        <f>MAX(R3:R32)</f>
        <v>42.369730571108626</v>
      </c>
    </row>
    <row r="38" spans="2:11" ht="15.75">
      <c r="B38" s="41" t="s">
        <v>106</v>
      </c>
      <c r="K38" s="27" t="s">
        <v>94</v>
      </c>
    </row>
  </sheetData>
  <sheetProtection selectLockedCells="1" selectUnlockedCells="1"/>
  <mergeCells count="3">
    <mergeCell ref="B1:F1"/>
    <mergeCell ref="H1:L1"/>
    <mergeCell ref="N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2012-03-23T14:53:17Z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